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4400" windowHeight="13176" tabRatio="672"/>
  </bookViews>
  <sheets>
    <sheet name="AE-Rechner mehrfach" sheetId="5" r:id="rId1"/>
    <sheet name="TarifeAb1213" sheetId="8" state="hidden" r:id="rId2"/>
    <sheet name="Auswertung" sheetId="9" state="hidden" r:id="rId3"/>
  </sheets>
  <definedNames>
    <definedName name="_xlnm.Print_Area" localSheetId="0">'AE-Rechner mehrfach'!$A$1:$O$47</definedName>
    <definedName name="_xlnm.Print_Area" localSheetId="2">Auswertung!$A$1:$N$31</definedName>
  </definedNames>
  <calcPr calcId="145621"/>
</workbook>
</file>

<file path=xl/calcChain.xml><?xml version="1.0" encoding="utf-8"?>
<calcChain xmlns="http://schemas.openxmlformats.org/spreadsheetml/2006/main">
  <c r="E15" i="5" l="1"/>
  <c r="B43" i="5" l="1"/>
  <c r="B35" i="5"/>
  <c r="G4" i="5"/>
  <c r="B40" i="5"/>
  <c r="H54" i="9"/>
  <c r="G54" i="9"/>
  <c r="F54" i="9"/>
  <c r="H53" i="9"/>
  <c r="G53" i="9"/>
  <c r="F53" i="9"/>
  <c r="H52" i="9"/>
  <c r="G52" i="9"/>
  <c r="F52" i="9"/>
  <c r="E54" i="9"/>
  <c r="E53" i="9"/>
  <c r="E52" i="9"/>
  <c r="H51" i="9"/>
  <c r="G51" i="9"/>
  <c r="F51" i="9"/>
  <c r="E51" i="9"/>
  <c r="H39" i="9"/>
  <c r="G39" i="9"/>
  <c r="F39" i="9"/>
  <c r="E39" i="9"/>
  <c r="H38" i="9"/>
  <c r="G38" i="9"/>
  <c r="F38" i="9"/>
  <c r="E38" i="9"/>
  <c r="H37" i="9"/>
  <c r="G37" i="9"/>
  <c r="F37" i="9"/>
  <c r="E37" i="9"/>
  <c r="H36" i="9"/>
  <c r="G36" i="9"/>
  <c r="F36" i="9"/>
  <c r="E36" i="9"/>
  <c r="H40" i="9"/>
  <c r="G40" i="9"/>
  <c r="F40" i="9"/>
  <c r="E40" i="9"/>
  <c r="C16" i="5" l="1"/>
  <c r="H50" i="9"/>
  <c r="G50" i="9"/>
  <c r="F50" i="9"/>
  <c r="E50" i="9"/>
  <c r="H49" i="9"/>
  <c r="G49" i="9"/>
  <c r="F49" i="9"/>
  <c r="E49" i="9"/>
  <c r="H48" i="9"/>
  <c r="G48" i="9"/>
  <c r="F48" i="9"/>
  <c r="E48" i="9"/>
  <c r="I36" i="9"/>
  <c r="E30" i="5"/>
  <c r="I37" i="9" l="1"/>
  <c r="I39" i="9"/>
  <c r="I38" i="9"/>
  <c r="I28" i="5"/>
  <c r="I26" i="5"/>
  <c r="I24" i="5"/>
  <c r="I22" i="5"/>
  <c r="M39" i="9" l="1"/>
  <c r="H18" i="9" l="1"/>
  <c r="G18" i="9" s="1"/>
  <c r="F18" i="9" s="1"/>
  <c r="E18" i="9" s="1"/>
  <c r="H17" i="9"/>
  <c r="G17" i="9" s="1"/>
  <c r="F17" i="9" s="1"/>
  <c r="E17" i="9" s="1"/>
  <c r="G4" i="9"/>
  <c r="I10" i="9" s="1"/>
  <c r="I4" i="5"/>
  <c r="B45" i="5" s="1"/>
  <c r="H21" i="5"/>
  <c r="E11" i="8"/>
  <c r="G11" i="8" s="1"/>
  <c r="A12" i="8"/>
  <c r="J6" i="5" s="1"/>
  <c r="C6" i="9"/>
  <c r="C22" i="5"/>
  <c r="C8" i="9"/>
  <c r="C27" i="9" s="1"/>
  <c r="C10" i="9"/>
  <c r="C13" i="9" s="1"/>
  <c r="J13" i="5"/>
  <c r="I4" i="9" l="1"/>
  <c r="I11" i="9" s="1"/>
  <c r="I44" i="9"/>
  <c r="I43" i="9"/>
  <c r="E43" i="9" s="1"/>
  <c r="I45" i="9"/>
  <c r="F45" i="9" s="1"/>
  <c r="G21" i="5"/>
  <c r="H33" i="5"/>
  <c r="J14" i="5"/>
  <c r="H20" i="5"/>
  <c r="I12" i="9"/>
  <c r="I14" i="9"/>
  <c r="I13" i="9"/>
  <c r="C19" i="9"/>
  <c r="E45" i="9" l="1"/>
  <c r="E44" i="9"/>
  <c r="G20" i="5"/>
  <c r="H32" i="5"/>
  <c r="F21" i="5"/>
  <c r="G33" i="5"/>
  <c r="F14" i="9"/>
  <c r="E14" i="9"/>
  <c r="H14" i="9"/>
  <c r="G14" i="9"/>
  <c r="H13" i="9"/>
  <c r="E13" i="9"/>
  <c r="F13" i="9"/>
  <c r="G13" i="9"/>
  <c r="G12" i="9"/>
  <c r="E12" i="9"/>
  <c r="F12" i="9"/>
  <c r="H12" i="9"/>
  <c r="E23" i="9" l="1"/>
  <c r="H23" i="9"/>
  <c r="G23" i="9"/>
  <c r="F23" i="9"/>
  <c r="E25" i="9"/>
  <c r="H25" i="9"/>
  <c r="G25" i="9"/>
  <c r="F25" i="9"/>
  <c r="H21" i="9"/>
  <c r="G21" i="9"/>
  <c r="E21" i="9"/>
  <c r="F21" i="9"/>
  <c r="F19" i="9"/>
  <c r="H19" i="9"/>
  <c r="E19" i="9"/>
  <c r="G19" i="9"/>
  <c r="E21" i="5"/>
  <c r="E33" i="5" s="1"/>
  <c r="F33" i="5"/>
  <c r="F20" i="5"/>
  <c r="G32" i="5"/>
  <c r="J19" i="9" l="1"/>
  <c r="J25" i="9"/>
  <c r="J23" i="9"/>
  <c r="G43" i="9"/>
  <c r="J21" i="9"/>
  <c r="F44" i="9"/>
  <c r="H43" i="9"/>
  <c r="H44" i="9"/>
  <c r="H45" i="9"/>
  <c r="G45" i="9"/>
  <c r="F43" i="9"/>
  <c r="E20" i="5"/>
  <c r="E32" i="5" s="1"/>
  <c r="F32" i="5"/>
  <c r="J28" i="9" l="1"/>
  <c r="J41" i="5" s="1"/>
  <c r="G44" i="9"/>
  <c r="J31" i="9" l="1"/>
  <c r="J43" i="5" l="1"/>
  <c r="J45" i="5" s="1"/>
</calcChain>
</file>

<file path=xl/sharedStrings.xml><?xml version="1.0" encoding="utf-8"?>
<sst xmlns="http://schemas.openxmlformats.org/spreadsheetml/2006/main" count="121" uniqueCount="70">
  <si>
    <r>
      <t xml:space="preserve">SpielerIn wechselt zum </t>
    </r>
    <r>
      <rPr>
        <b/>
        <sz val="11"/>
        <color indexed="16"/>
        <rFont val="Arial Narrow"/>
        <family val="2"/>
      </rPr>
      <t>empfangenden Verein</t>
    </r>
    <r>
      <rPr>
        <b/>
        <sz val="11"/>
        <rFont val="Arial Narrow"/>
        <family val="2"/>
      </rPr>
      <t xml:space="preserve"> in die folgende Liga...</t>
    </r>
    <r>
      <rPr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(höchste Liga, in welcher sie/ er voraussichtlich spielen wird): (bitte </t>
    </r>
    <r>
      <rPr>
        <i/>
        <u/>
        <sz val="11"/>
        <rFont val="Arial Narrow"/>
        <family val="2"/>
      </rPr>
      <t>in nur einem Feld</t>
    </r>
    <r>
      <rPr>
        <i/>
        <sz val="11"/>
        <rFont val="Arial Narrow"/>
        <family val="2"/>
      </rPr>
      <t xml:space="preserve"> die Ziffer "</t>
    </r>
    <r>
      <rPr>
        <b/>
        <i/>
        <sz val="11"/>
        <rFont val="Arial Narrow"/>
        <family val="2"/>
      </rPr>
      <t>1</t>
    </r>
    <r>
      <rPr>
        <i/>
        <sz val="11"/>
        <rFont val="Arial Narrow"/>
        <family val="2"/>
      </rPr>
      <t>" einfügen)</t>
    </r>
  </si>
  <si>
    <r>
      <t xml:space="preserve">Meisterschaftseinsätze des/der Spielers/In im </t>
    </r>
    <r>
      <rPr>
        <b/>
        <sz val="11"/>
        <color indexed="18"/>
        <rFont val="Arial Narrow"/>
        <family val="2"/>
      </rPr>
      <t>abgebenden Verein?</t>
    </r>
  </si>
  <si>
    <r>
      <t xml:space="preserve">hat beim Wechsel zum </t>
    </r>
    <r>
      <rPr>
        <sz val="12"/>
        <color indexed="16"/>
        <rFont val="Arial Narrow"/>
        <family val="2"/>
      </rPr>
      <t>empfangenden Verein</t>
    </r>
    <r>
      <rPr>
        <sz val="12"/>
        <rFont val="Arial Narrow"/>
        <family val="2"/>
      </rPr>
      <t xml:space="preserve"> von diesem Anspruch auf eine Ausbildungsentschädigung von:</t>
    </r>
  </si>
  <si>
    <r>
      <t xml:space="preserve">Die </t>
    </r>
    <r>
      <rPr>
        <b/>
        <sz val="12"/>
        <rFont val="Arial Narrow"/>
        <family val="2"/>
      </rPr>
      <t xml:space="preserve">Ausbildungsentschädigung </t>
    </r>
    <r>
      <rPr>
        <sz val="12"/>
        <rFont val="Arial Narrow"/>
        <family val="2"/>
      </rPr>
      <t xml:space="preserve">ist zu Gunsten des </t>
    </r>
    <r>
      <rPr>
        <b/>
        <sz val="12"/>
        <color indexed="18"/>
        <rFont val="Arial Narrow"/>
        <family val="2"/>
      </rPr>
      <t xml:space="preserve">abgebenden Vereins </t>
    </r>
    <r>
      <rPr>
        <sz val="12"/>
        <rFont val="Arial Narrow"/>
        <family val="2"/>
      </rPr>
      <t xml:space="preserve">und zu Lasten des </t>
    </r>
    <r>
      <rPr>
        <b/>
        <sz val="12"/>
        <color indexed="16"/>
        <rFont val="Arial Narrow"/>
        <family val="2"/>
      </rPr>
      <t>empfangenden Vereins</t>
    </r>
    <r>
      <rPr>
        <sz val="12"/>
        <rFont val="Arial Narrow"/>
        <family val="2"/>
      </rPr>
      <t xml:space="preserve">. </t>
    </r>
  </si>
  <si>
    <t xml:space="preserve">--&gt; Dieser Betrag kann eingefordert werden bis spätestens 31. Januar des Jahres  </t>
  </si>
  <si>
    <r>
      <t>falls zutreffend "</t>
    </r>
    <r>
      <rPr>
        <b/>
        <sz val="10"/>
        <rFont val="Arial Narrow"/>
        <family val="2"/>
      </rPr>
      <t>1</t>
    </r>
    <r>
      <rPr>
        <sz val="10"/>
        <rFont val="Arial Narrow"/>
        <family val="2"/>
      </rPr>
      <t>" einfügen</t>
    </r>
  </si>
  <si>
    <t>/</t>
  </si>
  <si>
    <t>Rechner für die Ausbildungsentschädigung von Nachwuchsspieler/innen bei Wechsel in nationale Ligen (1L / NLB / NLA)</t>
  </si>
  <si>
    <t>Vereinswechsel</t>
  </si>
  <si>
    <t xml:space="preserve">gültig für Wechsel auf Saison: </t>
  </si>
  <si>
    <r>
      <t xml:space="preserve">Jahrgang </t>
    </r>
    <r>
      <rPr>
        <sz val="11"/>
        <rFont val="Arial Narrow"/>
        <family val="2"/>
      </rPr>
      <t>der Spielerin / des Spielers</t>
    </r>
    <r>
      <rPr>
        <i/>
        <sz val="11"/>
        <rFont val="Arial Narrow"/>
        <family val="2"/>
      </rPr>
      <t xml:space="preserve"> (bitte vierstellig eingeben)</t>
    </r>
  </si>
  <si>
    <r>
      <t>Abgebender Verein</t>
    </r>
    <r>
      <rPr>
        <sz val="11"/>
        <rFont val="Arial Narrow"/>
        <family val="2"/>
      </rPr>
      <t xml:space="preserve"> mit Anspruch auf die Ausbildungsentschädigung </t>
    </r>
    <r>
      <rPr>
        <b/>
        <sz val="11"/>
        <rFont val="Arial Narrow"/>
        <family val="2"/>
      </rPr>
      <t>(Vereinsname)</t>
    </r>
  </si>
  <si>
    <t>abgebender Verein</t>
  </si>
  <si>
    <t>empfangender Verein</t>
  </si>
  <si>
    <r>
      <t xml:space="preserve">Bisherige Karriere der Spielerin / des Spielers </t>
    </r>
    <r>
      <rPr>
        <sz val="12"/>
        <rFont val="Arial Narrow"/>
        <family val="2"/>
      </rPr>
      <t>(letzte 3 Saison vor dem Wechsel)</t>
    </r>
  </si>
  <si>
    <r>
      <t xml:space="preserve">Wechsel zu einem neuen Verein: </t>
    </r>
    <r>
      <rPr>
        <b/>
        <sz val="11"/>
        <rFont val="Arial Narrow"/>
        <family val="2"/>
      </rPr>
      <t xml:space="preserve">Vereinsname des </t>
    </r>
    <r>
      <rPr>
        <b/>
        <sz val="11"/>
        <color indexed="16"/>
        <rFont val="Arial Narrow"/>
        <family val="2"/>
      </rPr>
      <t>empfangenden Vereins</t>
    </r>
  </si>
  <si>
    <t>1. Liga</t>
  </si>
  <si>
    <t>Ausbildungsentschädigung</t>
  </si>
  <si>
    <t>Wechsel in die...</t>
  </si>
  <si>
    <t>Grundtarif</t>
  </si>
  <si>
    <t>SFr.</t>
  </si>
  <si>
    <t>1L</t>
  </si>
  <si>
    <t>NLB</t>
  </si>
  <si>
    <t>NLA</t>
  </si>
  <si>
    <t>Grund</t>
  </si>
  <si>
    <t>TS/RTG</t>
  </si>
  <si>
    <t>NM Nw</t>
  </si>
  <si>
    <t>NM E</t>
  </si>
  <si>
    <t>ZT</t>
  </si>
  <si>
    <t>Der abgebende Verein ....................................................................................................................................................</t>
  </si>
  <si>
    <r>
      <t xml:space="preserve">Ausbildungsentschädigung </t>
    </r>
    <r>
      <rPr>
        <b/>
        <sz val="10"/>
        <rFont val="Arial Narrow"/>
        <family val="2"/>
      </rPr>
      <t>pro Saison</t>
    </r>
    <r>
      <rPr>
        <sz val="10"/>
        <rFont val="Arial Narrow"/>
        <family val="2"/>
      </rPr>
      <t xml:space="preserve"> im abgebendem Verein (max. 4 letzte Saisons)</t>
    </r>
  </si>
  <si>
    <t>NM Nachwuchs</t>
  </si>
  <si>
    <t>NM Elite</t>
  </si>
  <si>
    <r>
      <t>SpielerIn war Mitglied in einer von Swiss Volley anerkannten "</t>
    </r>
    <r>
      <rPr>
        <b/>
        <sz val="11"/>
        <rFont val="Arial Narrow"/>
        <family val="2"/>
      </rPr>
      <t>Talent School</t>
    </r>
    <r>
      <rPr>
        <sz val="11"/>
        <rFont val="Arial Narrow"/>
        <family val="2"/>
      </rPr>
      <t>" oder "</t>
    </r>
    <r>
      <rPr>
        <b/>
        <sz val="11"/>
        <rFont val="Arial Narrow"/>
        <family val="2"/>
      </rPr>
      <t xml:space="preserve">regionalen Trainingsgruppe"
</t>
    </r>
    <r>
      <rPr>
        <sz val="11"/>
        <rFont val="Arial Narrow"/>
        <family val="2"/>
      </rPr>
      <t>(auf der offiziellen Kaderliste im betreffenden Jahr;</t>
    </r>
    <r>
      <rPr>
        <i/>
        <sz val="11"/>
        <rFont val="Arial Narrow"/>
        <family val="2"/>
      </rPr>
      <t xml:space="preserve"> ist nachprüfbar durch Swiss Volley</t>
    </r>
    <r>
      <rPr>
        <sz val="11"/>
        <rFont val="Arial Narrow"/>
        <family val="2"/>
      </rPr>
      <t>)</t>
    </r>
  </si>
  <si>
    <t>+ TS / RTG</t>
  </si>
  <si>
    <t>+ NM Nachwuchs</t>
  </si>
  <si>
    <t>+ NM Elite</t>
  </si>
  <si>
    <t>Tarife gültig ab Saison 2012/2013</t>
  </si>
  <si>
    <t>TS / RTG</t>
  </si>
  <si>
    <r>
      <t xml:space="preserve">SpielerIn war Mitglied eines </t>
    </r>
    <r>
      <rPr>
        <b/>
        <sz val="11"/>
        <rFont val="Arial Narrow"/>
        <family val="2"/>
      </rPr>
      <t xml:space="preserve">Nachwuchs-Nationalteams von Swiss Volley
</t>
    </r>
    <r>
      <rPr>
        <sz val="11"/>
        <rFont val="Arial Narrow"/>
        <family val="2"/>
      </rPr>
      <t xml:space="preserve">(im betreffenden Jahr je mind. 1 Länderspiel u./od. mind. 75% der Aktivitäten; </t>
    </r>
    <r>
      <rPr>
        <i/>
        <sz val="11"/>
        <rFont val="Arial Narrow"/>
        <family val="2"/>
      </rPr>
      <t>ist nachprüfbar durch Swiss Volley)</t>
    </r>
  </si>
  <si>
    <r>
      <t xml:space="preserve">SpielerIn war Mitglied des </t>
    </r>
    <r>
      <rPr>
        <b/>
        <sz val="11"/>
        <rFont val="Arial Narrow"/>
        <family val="2"/>
      </rPr>
      <t>Elite</t>
    </r>
    <r>
      <rPr>
        <sz val="11"/>
        <rFont val="Arial Narrow"/>
        <family val="2"/>
      </rPr>
      <t>-</t>
    </r>
    <r>
      <rPr>
        <b/>
        <sz val="11"/>
        <rFont val="Arial Narrow"/>
        <family val="2"/>
      </rPr>
      <t xml:space="preserve">Nationalteams von Swiss Volley
</t>
    </r>
    <r>
      <rPr>
        <sz val="11"/>
        <rFont val="Arial Narrow"/>
        <family val="2"/>
      </rPr>
      <t xml:space="preserve">(im betreffenden Jahr je mind. 1 Länderspiel u./od. mind. 75% der Aktivitäten; </t>
    </r>
    <r>
      <rPr>
        <i/>
        <sz val="11"/>
        <rFont val="Arial Narrow"/>
        <family val="2"/>
      </rPr>
      <t>ist nachprüfbar durch Swiss Volley)</t>
    </r>
  </si>
  <si>
    <t xml:space="preserve">Ja, das sehe ich schon so, denn es heisst ja explizit, dass er in der vorangehenden Saison noch als Junior eingestuft war, </t>
  </si>
  <si>
    <t>konkret muss er also in der Saison 11/12 noch Junior gewesen sein, damit er für den Transfer 12/13 die Ausbildungsentschädigung einfordern kann.</t>
  </si>
  <si>
    <t>VR Art. 66 (Antwort von Alain Fischbacher, 3.8.2012)</t>
  </si>
  <si>
    <r>
      <t xml:space="preserve">Bisherige Karriere der Spielerin / des Spielers </t>
    </r>
    <r>
      <rPr>
        <sz val="12"/>
        <rFont val="Arial Narrow"/>
        <family val="2"/>
      </rPr>
      <t xml:space="preserve">(letzte </t>
    </r>
    <r>
      <rPr>
        <b/>
        <sz val="12"/>
        <rFont val="Arial Narrow"/>
        <family val="2"/>
      </rPr>
      <t>4</t>
    </r>
    <r>
      <rPr>
        <sz val="12"/>
        <rFont val="Arial Narrow"/>
        <family val="2"/>
      </rPr>
      <t xml:space="preserve"> Saisons vor dem Wechsel)</t>
    </r>
  </si>
  <si>
    <t>Swiss Volley / NKI / 2013</t>
  </si>
  <si>
    <t>Jahrgang (z.B. "1996")</t>
  </si>
  <si>
    <r>
      <t>Jahrgang (z.B. "</t>
    </r>
    <r>
      <rPr>
        <sz val="11"/>
        <color indexed="10"/>
        <rFont val="Arial Narrow"/>
        <family val="2"/>
      </rPr>
      <t>1996</t>
    </r>
    <r>
      <rPr>
        <sz val="11"/>
        <rFont val="Arial Narrow"/>
        <family val="2"/>
      </rPr>
      <t>")</t>
    </r>
  </si>
  <si>
    <t>Swiss Volley / NKI / 2014</t>
  </si>
  <si>
    <t>Hier das aktuelle Jahr einfügen indem die Saison startet! Alles andere wird automatisch angepasst!</t>
  </si>
  <si>
    <t>letzter möglicher Nachwuchsjahrgang der eine Ausbildungsentschädigung auslöst.</t>
  </si>
  <si>
    <t xml:space="preserve">Aktuelles Jahr ("JJJJ"), in dem die Saison startet. </t>
  </si>
  <si>
    <r>
      <t xml:space="preserve">Meisterschaftseinsätze des/der Spielers/In im </t>
    </r>
    <r>
      <rPr>
        <b/>
        <sz val="11"/>
        <color indexed="18"/>
        <rFont val="Arial Narrow"/>
        <family val="2"/>
      </rPr>
      <t>abgebenden Stammverein</t>
    </r>
    <r>
      <rPr>
        <sz val="11"/>
        <rFont val="Arial Narrow"/>
        <family val="2"/>
      </rPr>
      <t>?</t>
    </r>
  </si>
  <si>
    <t>Nachwuchs- u./od. Regionalligen</t>
  </si>
  <si>
    <t>Subtotal (A)</t>
  </si>
  <si>
    <t>abzüglich Subtotal (B)</t>
  </si>
  <si>
    <t>noch in abgeb. Verein gespielt?</t>
    <phoneticPr fontId="2" type="noConversion"/>
  </si>
  <si>
    <t>Grund</t>
    <phoneticPr fontId="2" type="noConversion"/>
  </si>
  <si>
    <t>TS/RTG</t>
    <phoneticPr fontId="2" type="noConversion"/>
  </si>
  <si>
    <t>NM Nw</t>
    <phoneticPr fontId="2" type="noConversion"/>
  </si>
  <si>
    <t>NM E</t>
    <phoneticPr fontId="2" type="noConversion"/>
  </si>
  <si>
    <r>
      <t>Total</t>
    </r>
    <r>
      <rPr>
        <sz val="12"/>
        <rFont val="Arial"/>
        <family val="2"/>
      </rPr>
      <t xml:space="preserve"> (A minus B)</t>
    </r>
  </si>
  <si>
    <t>ursprünglicher Stammverein</t>
  </si>
  <si>
    <t>Stammverein nach 1. Wechsel</t>
  </si>
  <si>
    <r>
      <t>Mehrfachwechsel:</t>
    </r>
    <r>
      <rPr>
        <sz val="10"/>
        <rFont val="Arial Narrow"/>
        <family val="2"/>
      </rPr>
      <t xml:space="preserve">
Wenn ein Spieler/ eine Spielerin nach dem Wechsel vom </t>
    </r>
    <r>
      <rPr>
        <sz val="10"/>
        <color indexed="18"/>
        <rFont val="Arial Narrow"/>
        <family val="2"/>
      </rPr>
      <t>ursprünglichen Stammverein</t>
    </r>
    <r>
      <rPr>
        <sz val="10"/>
        <color indexed="62"/>
        <rFont val="Arial Narrow"/>
        <family val="2"/>
      </rPr>
      <t xml:space="preserve"> </t>
    </r>
    <r>
      <rPr>
        <sz val="10"/>
        <rFont val="Arial Narrow"/>
        <family val="2"/>
      </rPr>
      <t>zum</t>
    </r>
    <r>
      <rPr>
        <sz val="10"/>
        <color indexed="62"/>
        <rFont val="Arial Narrow"/>
        <family val="2"/>
      </rPr>
      <t xml:space="preserve"> </t>
    </r>
    <r>
      <rPr>
        <sz val="10"/>
        <color indexed="16"/>
        <rFont val="Arial Narrow"/>
        <family val="2"/>
      </rPr>
      <t xml:space="preserve">"Stammverein nach dem 1. Wechsel" </t>
    </r>
    <r>
      <rPr>
        <sz val="10"/>
        <rFont val="Arial Narrow"/>
        <family val="2"/>
      </rPr>
      <t xml:space="preserve">nochmals..
   </t>
    </r>
    <r>
      <rPr>
        <b/>
        <sz val="10"/>
        <rFont val="Arial Narrow"/>
        <family val="2"/>
      </rPr>
      <t>a)</t>
    </r>
    <r>
      <rPr>
        <sz val="10"/>
        <rFont val="Arial Narrow"/>
        <family val="2"/>
      </rPr>
      <t xml:space="preserve"> in einen</t>
    </r>
    <r>
      <rPr>
        <sz val="10"/>
        <color indexed="17"/>
        <rFont val="Arial Narrow"/>
        <family val="2"/>
      </rPr>
      <t xml:space="preserve"> neuen Stammverein </t>
    </r>
    <r>
      <rPr>
        <sz val="10"/>
        <rFont val="Arial Narrow"/>
        <family val="2"/>
      </rPr>
      <t xml:space="preserve">in eine höhere Liga wechselt     </t>
    </r>
    <r>
      <rPr>
        <u/>
        <sz val="10"/>
        <rFont val="Arial Narrow"/>
        <family val="2"/>
      </rPr>
      <t>oder</t>
    </r>
    <r>
      <rPr>
        <sz val="10"/>
        <rFont val="Arial Narrow"/>
        <family val="2"/>
      </rPr>
      <t xml:space="preserve">
   </t>
    </r>
    <r>
      <rPr>
        <b/>
        <sz val="10"/>
        <rFont val="Arial Narrow"/>
        <family val="2"/>
      </rPr>
      <t>b)</t>
    </r>
    <r>
      <rPr>
        <sz val="10"/>
        <rFont val="Arial Narrow"/>
        <family val="2"/>
      </rPr>
      <t xml:space="preserve"> im </t>
    </r>
    <r>
      <rPr>
        <sz val="10"/>
        <color indexed="16"/>
        <rFont val="Arial Narrow"/>
        <family val="2"/>
      </rPr>
      <t>"Stammverein nach dem 1. Wechsel"</t>
    </r>
    <r>
      <rPr>
        <sz val="10"/>
        <rFont val="Arial Narrow"/>
        <family val="2"/>
      </rPr>
      <t xml:space="preserve"> in ein </t>
    </r>
    <r>
      <rPr>
        <sz val="10"/>
        <color indexed="17"/>
        <rFont val="Arial Narrow"/>
        <family val="2"/>
      </rPr>
      <t>neues Team</t>
    </r>
    <r>
      <rPr>
        <sz val="10"/>
        <color indexed="20"/>
        <rFont val="Arial Narrow"/>
        <family val="2"/>
      </rPr>
      <t xml:space="preserve"> </t>
    </r>
    <r>
      <rPr>
        <sz val="10"/>
        <rFont val="Arial Narrow"/>
        <family val="2"/>
      </rPr>
      <t xml:space="preserve">einer höheren Liga wechselt,
dann hat der </t>
    </r>
    <r>
      <rPr>
        <sz val="10"/>
        <color indexed="18"/>
        <rFont val="Arial Narrow"/>
        <family val="2"/>
      </rPr>
      <t>ursprüngliche Stammverein</t>
    </r>
    <r>
      <rPr>
        <sz val="10"/>
        <rFont val="Arial Narrow"/>
        <family val="2"/>
      </rPr>
      <t xml:space="preserve"> Anspruch auf den "</t>
    </r>
    <r>
      <rPr>
        <u/>
        <sz val="10"/>
        <rFont val="Arial Narrow Bold"/>
      </rPr>
      <t>Mehrwert</t>
    </r>
    <r>
      <rPr>
        <sz val="10"/>
        <rFont val="Arial Narrow"/>
        <family val="2"/>
      </rPr>
      <t xml:space="preserve">" dieses </t>
    </r>
    <r>
      <rPr>
        <sz val="10"/>
        <color indexed="17"/>
        <rFont val="Arial Narrow"/>
        <family val="2"/>
      </rPr>
      <t>2. Wechsels</t>
    </r>
    <r>
      <rPr>
        <sz val="10"/>
        <rFont val="Arial Narrow"/>
        <family val="2"/>
      </rPr>
      <t xml:space="preserve"> (innerhalb der letzten 4 Saisons).  Der </t>
    </r>
    <r>
      <rPr>
        <sz val="10"/>
        <color indexed="18"/>
        <rFont val="Arial Narrow"/>
        <family val="2"/>
      </rPr>
      <t>ursprüngliche Stammverein</t>
    </r>
    <r>
      <rPr>
        <sz val="10"/>
        <rFont val="Arial Narrow"/>
        <family val="2"/>
      </rPr>
      <t xml:space="preserve"> kann also die Entschädigung für den </t>
    </r>
    <r>
      <rPr>
        <sz val="10"/>
        <color indexed="17"/>
        <rFont val="Arial Narrow"/>
        <family val="2"/>
      </rPr>
      <t xml:space="preserve">2. Wechsel </t>
    </r>
    <r>
      <rPr>
        <sz val="10"/>
        <rFont val="Arial Narrow"/>
        <family val="2"/>
      </rPr>
      <t>abzüglich der für den 1. Wechsel bereits bezogenen Entschädigung einfordern.</t>
    </r>
  </si>
  <si>
    <r>
      <t xml:space="preserve">Ursprünglicher Verein </t>
    </r>
    <r>
      <rPr>
        <sz val="11"/>
        <rFont val="Arial Narrow"/>
        <family val="2"/>
      </rPr>
      <t xml:space="preserve">mit Anspruch auf die Ausbildungsentschädigung wegen des Mehrfachwechsels </t>
    </r>
    <r>
      <rPr>
        <i/>
        <sz val="11"/>
        <rFont val="Arial Narrow"/>
        <family val="2"/>
      </rPr>
      <t>(</t>
    </r>
    <r>
      <rPr>
        <b/>
        <i/>
        <sz val="11"/>
        <rFont val="Arial Narrow"/>
        <family val="2"/>
      </rPr>
      <t>Vereinsname</t>
    </r>
    <r>
      <rPr>
        <i/>
        <sz val="11"/>
        <rFont val="Arial Narrow"/>
        <family val="2"/>
      </rPr>
      <t>)</t>
    </r>
  </si>
  <si>
    <r>
      <t xml:space="preserve">Zweiter Wechsel (Mehrfachwechsel) zu: </t>
    </r>
    <r>
      <rPr>
        <b/>
        <sz val="11"/>
        <color indexed="17"/>
        <rFont val="Arial Narrow"/>
        <family val="2"/>
      </rPr>
      <t>neuer Stammverein oder neues Team desselben Stammvereins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(= Stammverein, der die zusätzliche Entschädigung leisten muss)</t>
    </r>
  </si>
  <si>
    <r>
      <rPr>
        <b/>
        <sz val="11"/>
        <color theme="9" tint="-0.249977111117893"/>
        <rFont val="Arial Narrow"/>
        <family val="2"/>
      </rPr>
      <t>Stammverein</t>
    </r>
    <r>
      <rPr>
        <sz val="11"/>
        <rFont val="Arial Narrow"/>
        <family val="2"/>
      </rPr>
      <t xml:space="preserve"> zu dem der </t>
    </r>
    <r>
      <rPr>
        <b/>
        <sz val="11"/>
        <color theme="9" tint="-0.249977111117893"/>
        <rFont val="Arial Narrow"/>
        <family val="2"/>
      </rPr>
      <t>erster Wechse</t>
    </r>
    <r>
      <rPr>
        <sz val="11"/>
        <rFont val="Arial Narrow"/>
        <family val="2"/>
      </rPr>
      <t>l erfolgt (= Stammverein, der die Entschädigung für den ersten Wechsel bereits geleistet hat)</t>
    </r>
  </si>
  <si>
    <t>Stammverein/ neues Team nach 2. Wechsel</t>
  </si>
  <si>
    <r>
      <t xml:space="preserve">SpielerIn wechselt, zum Zweiten mal, zum </t>
    </r>
    <r>
      <rPr>
        <b/>
        <sz val="11"/>
        <color theme="6" tint="-0.499984740745262"/>
        <rFont val="Arial Narrow"/>
        <family val="2"/>
      </rPr>
      <t>neuen Stammverein</t>
    </r>
    <r>
      <rPr>
        <b/>
        <sz val="11"/>
        <rFont val="Arial Narrow"/>
        <family val="2"/>
      </rPr>
      <t xml:space="preserve"> in die folgende Liga...</t>
    </r>
    <r>
      <rPr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(höchste Liga, in welcher sie/ er voraussichtlich spielen wird): (bitte </t>
    </r>
    <r>
      <rPr>
        <i/>
        <u/>
        <sz val="11"/>
        <rFont val="Arial Narrow"/>
        <family val="2"/>
      </rPr>
      <t>in nur einem Feld</t>
    </r>
    <r>
      <rPr>
        <i/>
        <sz val="11"/>
        <rFont val="Arial Narrow"/>
        <family val="2"/>
      </rPr>
      <t xml:space="preserve"> die Ziffer "</t>
    </r>
    <r>
      <rPr>
        <b/>
        <i/>
        <sz val="11"/>
        <rFont val="Arial Narrow"/>
        <family val="2"/>
      </rPr>
      <t>1</t>
    </r>
    <r>
      <rPr>
        <i/>
        <sz val="11"/>
        <rFont val="Arial Narrow"/>
        <family val="2"/>
      </rPr>
      <t>" einfügen)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</si>
</sst>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1"/>
      <color indexed="10"/>
      <name val="Arial Narrow"/>
      <family val="2"/>
    </font>
    <font>
      <b/>
      <sz val="10"/>
      <color indexed="1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i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8"/>
      <name val="Arial Narrow"/>
      <family val="2"/>
    </font>
    <font>
      <sz val="11"/>
      <color indexed="16"/>
      <name val="Arial Narrow"/>
      <family val="2"/>
    </font>
    <font>
      <b/>
      <sz val="11"/>
      <color indexed="60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4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indexed="16"/>
      <name val="Arial Narrow"/>
      <family val="2"/>
    </font>
    <font>
      <b/>
      <sz val="11"/>
      <color indexed="18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16"/>
      <name val="Arial Narrow"/>
      <family val="2"/>
    </font>
    <font>
      <sz val="12"/>
      <color indexed="16"/>
      <name val="Arial Narrow"/>
      <family val="2"/>
    </font>
    <font>
      <b/>
      <sz val="11"/>
      <color indexed="9"/>
      <name val="Arial Narrow"/>
      <family val="2"/>
    </font>
    <font>
      <sz val="8"/>
      <color indexed="9"/>
      <name val="Arial"/>
      <family val="2"/>
    </font>
    <font>
      <b/>
      <sz val="12"/>
      <color indexed="16"/>
      <name val="Arial Narrow"/>
      <family val="2"/>
    </font>
    <font>
      <b/>
      <sz val="11"/>
      <color indexed="16"/>
      <name val="Arial Narrow"/>
      <family val="2"/>
    </font>
    <font>
      <i/>
      <u/>
      <sz val="11"/>
      <name val="Arial Narrow"/>
      <family val="2"/>
    </font>
    <font>
      <b/>
      <i/>
      <sz val="11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0"/>
      <color indexed="16"/>
      <name val="Arial Narrow"/>
      <family val="2"/>
    </font>
    <font>
      <sz val="10"/>
      <name val="Arial"/>
      <family val="2"/>
    </font>
    <font>
      <b/>
      <sz val="9"/>
      <color indexed="62"/>
      <name val="Arial Narrow"/>
      <family val="2"/>
    </font>
    <font>
      <b/>
      <sz val="14"/>
      <color indexed="10"/>
      <name val="Arial Narrow"/>
      <family val="2"/>
    </font>
    <font>
      <sz val="11"/>
      <color indexed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8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i/>
      <sz val="8"/>
      <color rgb="FFFF0000"/>
      <name val="Arial"/>
      <family val="2"/>
    </font>
    <font>
      <sz val="10"/>
      <color theme="0"/>
      <name val="Arial Narrow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color indexed="18"/>
      <name val="Arial Narrow"/>
      <family val="2"/>
    </font>
    <font>
      <sz val="10"/>
      <color indexed="16"/>
      <name val="Arial Narrow"/>
      <family val="2"/>
    </font>
    <font>
      <sz val="10"/>
      <color indexed="62"/>
      <name val="Arial Narrow"/>
      <family val="2"/>
    </font>
    <font>
      <sz val="10"/>
      <color indexed="17"/>
      <name val="Arial Narrow"/>
      <family val="2"/>
    </font>
    <font>
      <u/>
      <sz val="10"/>
      <name val="Arial Narrow"/>
      <family val="2"/>
    </font>
    <font>
      <sz val="10"/>
      <color indexed="20"/>
      <name val="Arial Narrow"/>
      <family val="2"/>
    </font>
    <font>
      <u/>
      <sz val="10"/>
      <name val="Arial Narrow Bold"/>
    </font>
    <font>
      <sz val="10"/>
      <color rgb="FFFF0000"/>
      <name val="Arial Narrow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1"/>
      <color indexed="17"/>
      <name val="Arial Narrow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17"/>
      <name val="Arial Narrow"/>
      <family val="2"/>
    </font>
    <font>
      <sz val="11"/>
      <color indexed="9"/>
      <name val="Arial"/>
      <family val="2"/>
    </font>
    <font>
      <b/>
      <sz val="11"/>
      <color theme="9" tint="-0.249977111117893"/>
      <name val="Arial Narrow"/>
      <family val="2"/>
    </font>
    <font>
      <b/>
      <sz val="11"/>
      <color theme="6" tint="-0.499984740745262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31">
    <xf numFmtId="0" fontId="0" fillId="0" borderId="0" xfId="0"/>
    <xf numFmtId="0" fontId="22" fillId="2" borderId="0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29" fillId="3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6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Protection="1">
      <protection hidden="1"/>
    </xf>
    <xf numFmtId="0" fontId="28" fillId="2" borderId="2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32" fillId="2" borderId="0" xfId="0" applyFont="1" applyFill="1" applyBorder="1" applyAlignment="1" applyProtection="1">
      <alignment horizontal="left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left" vertical="center" wrapText="1"/>
      <protection hidden="1"/>
    </xf>
    <xf numFmtId="9" fontId="4" fillId="2" borderId="7" xfId="1" applyFont="1" applyFill="1" applyBorder="1" applyAlignment="1" applyProtection="1">
      <alignment horizontal="left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9" xfId="0" quotePrefix="1" applyFont="1" applyFill="1" applyBorder="1" applyAlignment="1" applyProtection="1">
      <alignment horizontal="center" vertical="center" wrapText="1"/>
      <protection hidden="1"/>
    </xf>
    <xf numFmtId="0" fontId="4" fillId="2" borderId="10" xfId="0" quotePrefix="1" applyFont="1" applyFill="1" applyBorder="1" applyAlignment="1" applyProtection="1">
      <alignment horizontal="center" vertical="center" wrapText="1"/>
      <protection hidden="1"/>
    </xf>
    <xf numFmtId="0" fontId="4" fillId="2" borderId="11" xfId="0" quotePrefix="1" applyFont="1" applyFill="1" applyBorder="1" applyAlignment="1" applyProtection="1">
      <alignment horizontal="center" vertical="center" wrapText="1"/>
      <protection hidden="1"/>
    </xf>
    <xf numFmtId="0" fontId="6" fillId="5" borderId="12" xfId="0" applyFont="1" applyFill="1" applyBorder="1" applyAlignment="1" applyProtection="1">
      <alignment horizontal="left" vertical="center"/>
      <protection hidden="1"/>
    </xf>
    <xf numFmtId="0" fontId="6" fillId="5" borderId="13" xfId="0" applyFont="1" applyFill="1" applyBorder="1" applyAlignment="1" applyProtection="1">
      <alignment horizontal="left" vertical="center"/>
      <protection hidden="1"/>
    </xf>
    <xf numFmtId="0" fontId="6" fillId="5" borderId="7" xfId="0" applyFont="1" applyFill="1" applyBorder="1" applyAlignment="1" applyProtection="1">
      <alignment horizontal="left" vertical="center"/>
      <protection hidden="1"/>
    </xf>
    <xf numFmtId="0" fontId="0" fillId="2" borderId="14" xfId="0" applyFill="1" applyBorder="1" applyProtection="1">
      <protection hidden="1"/>
    </xf>
    <xf numFmtId="0" fontId="4" fillId="0" borderId="0" xfId="0" applyFont="1" applyProtection="1"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0" fillId="2" borderId="5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36" fillId="6" borderId="19" xfId="0" applyFont="1" applyFill="1" applyBorder="1" applyAlignment="1" applyProtection="1">
      <alignment horizontal="right" vertical="center"/>
      <protection hidden="1"/>
    </xf>
    <xf numFmtId="0" fontId="42" fillId="8" borderId="0" xfId="0" applyFont="1" applyFill="1" applyBorder="1" applyAlignment="1" applyProtection="1">
      <alignment horizontal="left" vertical="center"/>
      <protection hidden="1"/>
    </xf>
    <xf numFmtId="0" fontId="39" fillId="2" borderId="0" xfId="0" applyFont="1" applyFill="1" applyBorder="1" applyAlignment="1" applyProtection="1">
      <alignment horizontal="center"/>
      <protection hidden="1"/>
    </xf>
    <xf numFmtId="0" fontId="0" fillId="2" borderId="20" xfId="0" applyFill="1" applyBorder="1" applyProtection="1">
      <protection hidden="1"/>
    </xf>
    <xf numFmtId="0" fontId="4" fillId="2" borderId="21" xfId="0" applyFont="1" applyFill="1" applyBorder="1" applyProtection="1">
      <protection hidden="1"/>
    </xf>
    <xf numFmtId="0" fontId="4" fillId="2" borderId="21" xfId="0" applyFont="1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0" fontId="0" fillId="2" borderId="21" xfId="0" applyFill="1" applyBorder="1" applyProtection="1">
      <protection hidden="1"/>
    </xf>
    <xf numFmtId="0" fontId="0" fillId="2" borderId="2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26" fillId="6" borderId="0" xfId="0" applyFont="1" applyFill="1" applyBorder="1" applyAlignment="1" applyProtection="1">
      <alignment vertical="center"/>
      <protection hidden="1"/>
    </xf>
    <xf numFmtId="0" fontId="16" fillId="6" borderId="0" xfId="0" applyFont="1" applyFill="1" applyBorder="1" applyAlignment="1" applyProtection="1">
      <alignment horizontal="center" vertical="center"/>
      <protection hidden="1"/>
    </xf>
    <xf numFmtId="0" fontId="17" fillId="6" borderId="0" xfId="0" applyFont="1" applyFill="1" applyBorder="1" applyAlignment="1" applyProtection="1">
      <alignment horizontal="center" vertical="center"/>
      <protection hidden="1"/>
    </xf>
    <xf numFmtId="0" fontId="37" fillId="6" borderId="0" xfId="0" applyFont="1" applyFill="1" applyBorder="1" applyAlignment="1" applyProtection="1">
      <alignment horizontal="right" vertical="center"/>
      <protection hidden="1"/>
    </xf>
    <xf numFmtId="0" fontId="0" fillId="6" borderId="0" xfId="0" applyFill="1" applyBorder="1" applyAlignment="1" applyProtection="1">
      <alignment vertical="center"/>
      <protection hidden="1"/>
    </xf>
    <xf numFmtId="0" fontId="0" fillId="2" borderId="24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23" xfId="0" applyFill="1" applyBorder="1" applyProtection="1">
      <protection hidden="1"/>
    </xf>
    <xf numFmtId="0" fontId="15" fillId="2" borderId="0" xfId="0" applyFont="1" applyFill="1" applyBorder="1" applyProtection="1"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0" fillId="2" borderId="24" xfId="0" applyFill="1" applyBorder="1" applyProtection="1">
      <protection hidden="1"/>
    </xf>
    <xf numFmtId="0" fontId="0" fillId="0" borderId="0" xfId="0" applyFill="1" applyProtection="1">
      <protection hidden="1"/>
    </xf>
    <xf numFmtId="0" fontId="24" fillId="2" borderId="23" xfId="0" applyFont="1" applyFill="1" applyBorder="1" applyAlignment="1" applyProtection="1">
      <alignment vertical="center"/>
      <protection hidden="1"/>
    </xf>
    <xf numFmtId="0" fontId="25" fillId="5" borderId="0" xfId="0" applyFont="1" applyFill="1" applyBorder="1" applyAlignment="1" applyProtection="1">
      <alignment vertical="center" wrapText="1"/>
      <protection hidden="1"/>
    </xf>
    <xf numFmtId="0" fontId="36" fillId="6" borderId="25" xfId="0" applyFont="1" applyFill="1" applyBorder="1" applyAlignment="1" applyProtection="1">
      <alignment vertical="center"/>
      <protection hidden="1"/>
    </xf>
    <xf numFmtId="0" fontId="36" fillId="6" borderId="25" xfId="0" applyFont="1" applyFill="1" applyBorder="1" applyAlignment="1" applyProtection="1">
      <alignment horizontal="right" vertical="center"/>
      <protection hidden="1"/>
    </xf>
    <xf numFmtId="0" fontId="36" fillId="6" borderId="19" xfId="0" quotePrefix="1" applyFont="1" applyFill="1" applyBorder="1" applyAlignment="1" applyProtection="1">
      <alignment horizontal="center" vertical="center"/>
      <protection hidden="1"/>
    </xf>
    <xf numFmtId="0" fontId="24" fillId="5" borderId="0" xfId="0" applyFont="1" applyFill="1" applyBorder="1" applyAlignment="1" applyProtection="1">
      <alignment vertical="center"/>
      <protection hidden="1"/>
    </xf>
    <xf numFmtId="0" fontId="24" fillId="2" borderId="24" xfId="0" applyFont="1" applyFill="1" applyBorder="1" applyAlignment="1" applyProtection="1">
      <alignment vertical="center"/>
      <protection hidden="1"/>
    </xf>
    <xf numFmtId="0" fontId="24" fillId="2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7" fillId="2" borderId="0" xfId="0" applyFont="1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27" fillId="2" borderId="26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28" fillId="2" borderId="0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30" fillId="2" borderId="26" xfId="0" applyFont="1" applyFill="1" applyBorder="1" applyAlignment="1" applyProtection="1">
      <alignment vertical="center" wrapText="1"/>
      <protection hidden="1"/>
    </xf>
    <xf numFmtId="0" fontId="9" fillId="9" borderId="1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left" vertical="center"/>
      <protection hidden="1"/>
    </xf>
    <xf numFmtId="0" fontId="28" fillId="2" borderId="0" xfId="0" applyFont="1" applyFill="1" applyBorder="1" applyAlignment="1" applyProtection="1">
      <alignment wrapText="1"/>
      <protection hidden="1"/>
    </xf>
    <xf numFmtId="0" fontId="28" fillId="2" borderId="26" xfId="0" applyFont="1" applyFill="1" applyBorder="1" applyAlignment="1" applyProtection="1">
      <alignment vertical="center" wrapText="1"/>
      <protection hidden="1"/>
    </xf>
    <xf numFmtId="0" fontId="44" fillId="3" borderId="1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23" fillId="2" borderId="2" xfId="0" applyFont="1" applyFill="1" applyBorder="1" applyAlignment="1" applyProtection="1">
      <alignment horizontal="left"/>
      <protection hidden="1"/>
    </xf>
    <xf numFmtId="0" fontId="10" fillId="10" borderId="2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49" fontId="20" fillId="2" borderId="3" xfId="0" applyNumberFormat="1" applyFont="1" applyFill="1" applyBorder="1" applyAlignment="1" applyProtection="1">
      <alignment horizontal="left" vertical="center"/>
      <protection hidden="1"/>
    </xf>
    <xf numFmtId="0" fontId="43" fillId="9" borderId="1" xfId="0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Border="1" applyAlignment="1" applyProtection="1">
      <alignment horizontal="left" vertical="center"/>
      <protection hidden="1"/>
    </xf>
    <xf numFmtId="0" fontId="32" fillId="2" borderId="0" xfId="0" applyFont="1" applyFill="1" applyBorder="1" applyAlignment="1" applyProtection="1">
      <alignment horizontal="right"/>
      <protection hidden="1"/>
    </xf>
    <xf numFmtId="0" fontId="11" fillId="8" borderId="0" xfId="0" applyFont="1" applyFill="1" applyBorder="1" applyAlignment="1" applyProtection="1">
      <alignment vertical="center"/>
      <protection hidden="1"/>
    </xf>
    <xf numFmtId="0" fontId="6" fillId="8" borderId="0" xfId="0" applyFont="1" applyFill="1" applyBorder="1" applyAlignment="1" applyProtection="1">
      <alignment horizontal="center"/>
      <protection hidden="1"/>
    </xf>
    <xf numFmtId="0" fontId="0" fillId="8" borderId="0" xfId="0" applyFill="1" applyBorder="1" applyProtection="1">
      <protection hidden="1"/>
    </xf>
    <xf numFmtId="0" fontId="11" fillId="8" borderId="0" xfId="0" applyFont="1" applyFill="1" applyBorder="1" applyAlignment="1" applyProtection="1">
      <alignment horizontal="right"/>
      <protection hidden="1"/>
    </xf>
    <xf numFmtId="0" fontId="6" fillId="8" borderId="0" xfId="0" applyFont="1" applyFill="1" applyBorder="1" applyAlignment="1" applyProtection="1">
      <alignment horizontal="left"/>
      <protection hidden="1"/>
    </xf>
    <xf numFmtId="0" fontId="0" fillId="8" borderId="0" xfId="0" applyFill="1" applyProtection="1">
      <protection hidden="1"/>
    </xf>
    <xf numFmtId="0" fontId="6" fillId="8" borderId="0" xfId="0" applyFont="1" applyFill="1" applyBorder="1" applyAlignment="1" applyProtection="1">
      <alignment horizontal="left" vertical="center"/>
      <protection hidden="1"/>
    </xf>
    <xf numFmtId="0" fontId="0" fillId="2" borderId="28" xfId="0" applyFill="1" applyBorder="1" applyProtection="1">
      <protection hidden="1"/>
    </xf>
    <xf numFmtId="0" fontId="4" fillId="2" borderId="29" xfId="0" applyFont="1" applyFill="1" applyBorder="1" applyProtection="1">
      <protection hidden="1"/>
    </xf>
    <xf numFmtId="0" fontId="4" fillId="2" borderId="29" xfId="0" applyFont="1" applyFill="1" applyBorder="1" applyAlignment="1" applyProtection="1">
      <alignment horizontal="center"/>
      <protection hidden="1"/>
    </xf>
    <xf numFmtId="0" fontId="0" fillId="2" borderId="29" xfId="0" applyFill="1" applyBorder="1" applyAlignment="1" applyProtection="1">
      <alignment horizontal="center"/>
      <protection hidden="1"/>
    </xf>
    <xf numFmtId="0" fontId="0" fillId="2" borderId="29" xfId="0" applyFill="1" applyBorder="1" applyProtection="1">
      <protection hidden="1"/>
    </xf>
    <xf numFmtId="0" fontId="0" fillId="0" borderId="30" xfId="0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0" fillId="2" borderId="2" xfId="0" applyNumberFormat="1" applyFont="1" applyFill="1" applyBorder="1" applyAlignment="1" applyProtection="1">
      <alignment horizontal="center" vertical="center"/>
      <protection hidden="1"/>
    </xf>
    <xf numFmtId="0" fontId="26" fillId="11" borderId="0" xfId="0" applyFont="1" applyFill="1" applyBorder="1" applyAlignment="1" applyProtection="1">
      <alignment vertical="center"/>
      <protection hidden="1"/>
    </xf>
    <xf numFmtId="0" fontId="16" fillId="11" borderId="0" xfId="0" applyFont="1" applyFill="1" applyBorder="1" applyAlignment="1" applyProtection="1">
      <alignment horizontal="center" vertical="center"/>
      <protection hidden="1"/>
    </xf>
    <xf numFmtId="0" fontId="17" fillId="11" borderId="0" xfId="0" applyFont="1" applyFill="1" applyBorder="1" applyAlignment="1" applyProtection="1">
      <alignment horizontal="center" vertical="center"/>
      <protection hidden="1"/>
    </xf>
    <xf numFmtId="0" fontId="37" fillId="11" borderId="0" xfId="0" applyFont="1" applyFill="1" applyBorder="1" applyAlignment="1" applyProtection="1">
      <alignment horizontal="right" vertical="center"/>
      <protection hidden="1"/>
    </xf>
    <xf numFmtId="0" fontId="0" fillId="11" borderId="0" xfId="0" applyFill="1" applyBorder="1" applyAlignment="1" applyProtection="1">
      <alignment vertical="center"/>
      <protection hidden="1"/>
    </xf>
    <xf numFmtId="0" fontId="36" fillId="11" borderId="25" xfId="0" applyFont="1" applyFill="1" applyBorder="1" applyAlignment="1" applyProtection="1">
      <alignment vertical="center"/>
      <protection hidden="1"/>
    </xf>
    <xf numFmtId="0" fontId="36" fillId="11" borderId="25" xfId="0" applyFont="1" applyFill="1" applyBorder="1" applyAlignment="1" applyProtection="1">
      <alignment horizontal="right" vertical="center"/>
      <protection hidden="1"/>
    </xf>
    <xf numFmtId="0" fontId="36" fillId="11" borderId="19" xfId="0" applyFont="1" applyFill="1" applyBorder="1" applyAlignment="1" applyProtection="1">
      <alignment horizontal="right" vertical="center"/>
      <protection hidden="1"/>
    </xf>
    <xf numFmtId="0" fontId="36" fillId="11" borderId="19" xfId="0" quotePrefix="1" applyFont="1" applyFill="1" applyBorder="1" applyAlignment="1" applyProtection="1">
      <alignment horizontal="center" vertical="center"/>
      <protection hidden="1"/>
    </xf>
    <xf numFmtId="0" fontId="36" fillId="11" borderId="31" xfId="0" applyFont="1" applyFill="1" applyBorder="1" applyAlignment="1" applyProtection="1">
      <alignment horizontal="left" vertical="center"/>
      <protection hidden="1"/>
    </xf>
    <xf numFmtId="0" fontId="43" fillId="9" borderId="1" xfId="0" applyFont="1" applyFill="1" applyBorder="1" applyAlignment="1" applyProtection="1">
      <alignment horizontal="right" vertical="center"/>
      <protection hidden="1"/>
    </xf>
    <xf numFmtId="0" fontId="46" fillId="2" borderId="0" xfId="0" applyFont="1" applyFill="1" applyBorder="1" applyAlignment="1" applyProtection="1">
      <alignment horizontal="right" vertical="center"/>
      <protection hidden="1"/>
    </xf>
    <xf numFmtId="0" fontId="43" fillId="4" borderId="1" xfId="0" applyFont="1" applyFill="1" applyBorder="1" applyAlignment="1" applyProtection="1">
      <alignment horizontal="right" vertical="center"/>
      <protection hidden="1"/>
    </xf>
    <xf numFmtId="0" fontId="47" fillId="2" borderId="0" xfId="0" quotePrefix="1" applyFont="1" applyFill="1" applyBorder="1" applyAlignment="1" applyProtection="1">
      <alignment horizontal="right"/>
      <protection hidden="1"/>
    </xf>
    <xf numFmtId="0" fontId="31" fillId="9" borderId="27" xfId="0" applyFont="1" applyFill="1" applyBorder="1" applyAlignment="1" applyProtection="1">
      <alignment horizontal="center"/>
      <protection hidden="1"/>
    </xf>
    <xf numFmtId="0" fontId="4" fillId="9" borderId="27" xfId="0" applyFont="1" applyFill="1" applyBorder="1" applyAlignment="1" applyProtection="1">
      <alignment horizontal="center"/>
      <protection hidden="1"/>
    </xf>
    <xf numFmtId="0" fontId="31" fillId="4" borderId="27" xfId="0" applyFont="1" applyFill="1" applyBorder="1" applyAlignment="1" applyProtection="1">
      <alignment horizontal="center"/>
      <protection hidden="1"/>
    </xf>
    <xf numFmtId="0" fontId="4" fillId="4" borderId="27" xfId="0" applyFont="1" applyFill="1" applyBorder="1" applyAlignment="1" applyProtection="1">
      <alignment horizontal="center"/>
      <protection hidden="1"/>
    </xf>
    <xf numFmtId="0" fontId="7" fillId="12" borderId="1" xfId="0" applyFont="1" applyFill="1" applyBorder="1" applyAlignment="1" applyProtection="1">
      <alignment horizontal="center" vertical="center"/>
      <protection hidden="1"/>
    </xf>
    <xf numFmtId="0" fontId="31" fillId="12" borderId="27" xfId="0" applyFont="1" applyFill="1" applyBorder="1" applyAlignment="1" applyProtection="1">
      <alignment horizontal="center"/>
      <protection hidden="1"/>
    </xf>
    <xf numFmtId="0" fontId="4" fillId="12" borderId="27" xfId="0" applyFont="1" applyFill="1" applyBorder="1" applyAlignment="1" applyProtection="1">
      <alignment horizontal="center"/>
      <protection hidden="1"/>
    </xf>
    <xf numFmtId="0" fontId="7" fillId="13" borderId="1" xfId="0" applyFont="1" applyFill="1" applyBorder="1" applyAlignment="1" applyProtection="1">
      <alignment horizontal="center" vertical="center"/>
      <protection hidden="1"/>
    </xf>
    <xf numFmtId="0" fontId="31" fillId="13" borderId="27" xfId="0" applyFont="1" applyFill="1" applyBorder="1" applyAlignment="1" applyProtection="1">
      <alignment horizontal="center"/>
      <protection hidden="1"/>
    </xf>
    <xf numFmtId="0" fontId="43" fillId="12" borderId="1" xfId="0" applyFont="1" applyFill="1" applyBorder="1" applyAlignment="1" applyProtection="1">
      <alignment horizontal="right" vertical="center"/>
      <protection hidden="1"/>
    </xf>
    <xf numFmtId="0" fontId="43" fillId="13" borderId="1" xfId="0" applyFont="1" applyFill="1" applyBorder="1" applyAlignment="1" applyProtection="1">
      <alignment horizontal="right" vertical="center"/>
      <protection hidden="1"/>
    </xf>
    <xf numFmtId="0" fontId="0" fillId="0" borderId="0" xfId="0" applyProtection="1"/>
    <xf numFmtId="0" fontId="51" fillId="2" borderId="0" xfId="0" applyFont="1" applyFill="1" applyBorder="1" applyProtection="1">
      <protection hidden="1"/>
    </xf>
    <xf numFmtId="0" fontId="51" fillId="2" borderId="3" xfId="0" applyFont="1" applyFill="1" applyBorder="1" applyProtection="1">
      <protection hidden="1"/>
    </xf>
    <xf numFmtId="0" fontId="51" fillId="0" borderId="0" xfId="0" applyFont="1" applyProtection="1"/>
    <xf numFmtId="0" fontId="52" fillId="14" borderId="32" xfId="0" applyFont="1" applyFill="1" applyBorder="1" applyProtection="1">
      <protection hidden="1"/>
    </xf>
    <xf numFmtId="0" fontId="53" fillId="14" borderId="33" xfId="0" applyFont="1" applyFill="1" applyBorder="1" applyProtection="1">
      <protection hidden="1"/>
    </xf>
    <xf numFmtId="0" fontId="53" fillId="14" borderId="34" xfId="0" applyFont="1" applyFill="1" applyBorder="1" applyProtection="1">
      <protection hidden="1"/>
    </xf>
    <xf numFmtId="0" fontId="53" fillId="14" borderId="35" xfId="0" applyFont="1" applyFill="1" applyBorder="1" applyAlignment="1">
      <alignment vertical="center"/>
    </xf>
    <xf numFmtId="0" fontId="53" fillId="14" borderId="0" xfId="0" applyFont="1" applyFill="1" applyBorder="1" applyProtection="1">
      <protection hidden="1"/>
    </xf>
    <xf numFmtId="0" fontId="53" fillId="14" borderId="36" xfId="0" applyFont="1" applyFill="1" applyBorder="1" applyProtection="1">
      <protection hidden="1"/>
    </xf>
    <xf numFmtId="0" fontId="53" fillId="14" borderId="37" xfId="0" applyFont="1" applyFill="1" applyBorder="1" applyAlignment="1">
      <alignment vertical="center"/>
    </xf>
    <xf numFmtId="0" fontId="53" fillId="14" borderId="2" xfId="0" applyFont="1" applyFill="1" applyBorder="1" applyProtection="1">
      <protection hidden="1"/>
    </xf>
    <xf numFmtId="0" fontId="53" fillId="14" borderId="38" xfId="0" applyFont="1" applyFill="1" applyBorder="1" applyProtection="1">
      <protection hidden="1"/>
    </xf>
    <xf numFmtId="0" fontId="54" fillId="14" borderId="14" xfId="0" applyFont="1" applyFill="1" applyBorder="1" applyProtection="1">
      <protection hidden="1"/>
    </xf>
    <xf numFmtId="0" fontId="54" fillId="14" borderId="0" xfId="0" applyFont="1" applyFill="1" applyBorder="1" applyProtection="1">
      <protection hidden="1"/>
    </xf>
    <xf numFmtId="0" fontId="49" fillId="5" borderId="39" xfId="0" applyFont="1" applyFill="1" applyBorder="1" applyAlignment="1" applyProtection="1">
      <alignment horizontal="center" vertical="center"/>
      <protection hidden="1"/>
    </xf>
    <xf numFmtId="0" fontId="49" fillId="5" borderId="40" xfId="0" applyFont="1" applyFill="1" applyBorder="1" applyAlignment="1" applyProtection="1">
      <alignment horizontal="center" vertical="center"/>
      <protection hidden="1"/>
    </xf>
    <xf numFmtId="0" fontId="49" fillId="5" borderId="37" xfId="0" applyFont="1" applyFill="1" applyBorder="1" applyAlignment="1" applyProtection="1">
      <alignment horizontal="center" vertical="center"/>
      <protection hidden="1"/>
    </xf>
    <xf numFmtId="0" fontId="49" fillId="5" borderId="41" xfId="0" applyFont="1" applyFill="1" applyBorder="1" applyAlignment="1" applyProtection="1">
      <alignment horizontal="center" vertical="center"/>
      <protection hidden="1"/>
    </xf>
    <xf numFmtId="0" fontId="49" fillId="5" borderId="42" xfId="0" applyFont="1" applyFill="1" applyBorder="1" applyAlignment="1" applyProtection="1">
      <alignment horizontal="center" vertical="center"/>
      <protection hidden="1"/>
    </xf>
    <xf numFmtId="0" fontId="49" fillId="5" borderId="27" xfId="0" applyFont="1" applyFill="1" applyBorder="1" applyAlignment="1" applyProtection="1">
      <alignment horizontal="center" vertical="center"/>
      <protection hidden="1"/>
    </xf>
    <xf numFmtId="0" fontId="49" fillId="5" borderId="25" xfId="0" applyFont="1" applyFill="1" applyBorder="1" applyAlignment="1" applyProtection="1">
      <alignment horizontal="center" vertical="center"/>
      <protection hidden="1"/>
    </xf>
    <xf numFmtId="0" fontId="49" fillId="5" borderId="43" xfId="0" applyFont="1" applyFill="1" applyBorder="1" applyAlignment="1" applyProtection="1">
      <alignment horizontal="center" vertical="center"/>
      <protection hidden="1"/>
    </xf>
    <xf numFmtId="0" fontId="49" fillId="5" borderId="8" xfId="0" applyFont="1" applyFill="1" applyBorder="1" applyAlignment="1" applyProtection="1">
      <alignment horizontal="center" vertical="center"/>
      <protection hidden="1"/>
    </xf>
    <xf numFmtId="0" fontId="49" fillId="5" borderId="9" xfId="0" applyFont="1" applyFill="1" applyBorder="1" applyAlignment="1" applyProtection="1">
      <alignment horizontal="center" vertical="center"/>
      <protection hidden="1"/>
    </xf>
    <xf numFmtId="0" fontId="49" fillId="5" borderId="10" xfId="0" applyFont="1" applyFill="1" applyBorder="1" applyAlignment="1" applyProtection="1">
      <alignment horizontal="center" vertical="center"/>
      <protection hidden="1"/>
    </xf>
    <xf numFmtId="0" fontId="49" fillId="5" borderId="11" xfId="0" applyFont="1" applyFill="1" applyBorder="1" applyAlignment="1" applyProtection="1">
      <alignment horizontal="center" vertical="center"/>
      <protection hidden="1"/>
    </xf>
    <xf numFmtId="0" fontId="50" fillId="2" borderId="0" xfId="0" applyFont="1" applyFill="1" applyBorder="1" applyAlignment="1" applyProtection="1">
      <alignment horizontal="left" vertical="center"/>
      <protection hidden="1"/>
    </xf>
    <xf numFmtId="0" fontId="50" fillId="2" borderId="0" xfId="0" applyFont="1" applyFill="1" applyAlignment="1" applyProtection="1">
      <alignment horizontal="left"/>
      <protection hidden="1"/>
    </xf>
    <xf numFmtId="1" fontId="12" fillId="10" borderId="1" xfId="0" applyNumberFormat="1" applyFont="1" applyFill="1" applyBorder="1" applyAlignment="1" applyProtection="1">
      <alignment horizontal="center"/>
      <protection hidden="1"/>
    </xf>
    <xf numFmtId="1" fontId="36" fillId="6" borderId="19" xfId="0" applyNumberFormat="1" applyFont="1" applyFill="1" applyBorder="1" applyAlignment="1" applyProtection="1">
      <alignment horizontal="right" vertical="center"/>
      <protection hidden="1"/>
    </xf>
    <xf numFmtId="1" fontId="36" fillId="6" borderId="31" xfId="0" applyNumberFormat="1" applyFont="1" applyFill="1" applyBorder="1" applyAlignment="1" applyProtection="1">
      <alignment horizontal="left" vertical="center"/>
      <protection hidden="1"/>
    </xf>
    <xf numFmtId="1" fontId="4" fillId="10" borderId="47" xfId="0" applyNumberFormat="1" applyFont="1" applyFill="1" applyBorder="1" applyAlignment="1" applyProtection="1">
      <alignment horizontal="center" vertical="center" wrapText="1"/>
      <protection hidden="1"/>
    </xf>
    <xf numFmtId="1" fontId="18" fillId="10" borderId="48" xfId="0" applyNumberFormat="1" applyFont="1" applyFill="1" applyBorder="1" applyAlignment="1" applyProtection="1">
      <alignment horizontal="center" wrapText="1"/>
      <protection hidden="1"/>
    </xf>
    <xf numFmtId="1" fontId="7" fillId="8" borderId="48" xfId="0" applyNumberFormat="1" applyFont="1" applyFill="1" applyBorder="1" applyAlignment="1" applyProtection="1">
      <alignment horizontal="center" vertical="center" wrapText="1"/>
      <protection hidden="1"/>
    </xf>
    <xf numFmtId="1" fontId="7" fillId="8" borderId="40" xfId="0" applyNumberFormat="1" applyFont="1" applyFill="1" applyBorder="1" applyAlignment="1" applyProtection="1">
      <alignment horizontal="center" vertical="center" wrapText="1"/>
      <protection hidden="1"/>
    </xf>
    <xf numFmtId="1" fontId="8" fillId="15" borderId="1" xfId="0" applyNumberFormat="1" applyFont="1" applyFill="1" applyBorder="1" applyAlignment="1" applyProtection="1">
      <alignment horizontal="center" vertical="center"/>
      <protection locked="0"/>
    </xf>
    <xf numFmtId="0" fontId="55" fillId="2" borderId="14" xfId="0" applyFont="1" applyFill="1" applyBorder="1" applyProtection="1">
      <protection hidden="1"/>
    </xf>
    <xf numFmtId="0" fontId="56" fillId="2" borderId="0" xfId="0" applyFont="1" applyFill="1" applyAlignment="1" applyProtection="1">
      <alignment horizontal="right"/>
      <protection hidden="1"/>
    </xf>
    <xf numFmtId="0" fontId="56" fillId="2" borderId="0" xfId="0" applyFont="1" applyFill="1" applyAlignment="1" applyProtection="1">
      <alignment horizontal="left"/>
      <protection hidden="1"/>
    </xf>
    <xf numFmtId="0" fontId="4" fillId="13" borderId="25" xfId="0" applyFont="1" applyFill="1" applyBorder="1" applyAlignment="1" applyProtection="1">
      <alignment horizontal="center"/>
      <protection hidden="1"/>
    </xf>
    <xf numFmtId="0" fontId="9" fillId="9" borderId="1" xfId="0" applyFont="1" applyFill="1" applyBorder="1" applyAlignment="1" applyProtection="1">
      <alignment horizontal="center" vertical="center"/>
      <protection locked="0" hidden="1"/>
    </xf>
    <xf numFmtId="0" fontId="29" fillId="3" borderId="1" xfId="0" applyFont="1" applyFill="1" applyBorder="1" applyAlignment="1" applyProtection="1">
      <alignment horizontal="center" vertical="center"/>
      <protection locked="0" hidden="1"/>
    </xf>
    <xf numFmtId="0" fontId="43" fillId="9" borderId="1" xfId="0" applyFont="1" applyFill="1" applyBorder="1" applyAlignment="1" applyProtection="1">
      <alignment horizontal="center" vertical="center"/>
      <protection locked="0" hidden="1"/>
    </xf>
    <xf numFmtId="0" fontId="7" fillId="4" borderId="1" xfId="0" applyFont="1" applyFill="1" applyBorder="1" applyAlignment="1" applyProtection="1">
      <alignment horizontal="center" vertical="center"/>
      <protection locked="0" hidden="1"/>
    </xf>
    <xf numFmtId="1" fontId="10" fillId="0" borderId="1" xfId="0" applyNumberFormat="1" applyFont="1" applyFill="1" applyBorder="1" applyAlignment="1" applyProtection="1">
      <alignment horizontal="center" vertical="center"/>
      <protection locked="0" hidden="1"/>
    </xf>
    <xf numFmtId="0" fontId="58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" fontId="7" fillId="0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6" fillId="2" borderId="2" xfId="0" applyFont="1" applyFill="1" applyBorder="1" applyAlignment="1" applyProtection="1">
      <alignment vertical="center" wrapText="1"/>
      <protection hidden="1"/>
    </xf>
    <xf numFmtId="0" fontId="4" fillId="14" borderId="0" xfId="0" applyFont="1" applyFill="1" applyBorder="1" applyAlignment="1" applyProtection="1">
      <alignment horizontal="center"/>
      <protection hidden="1"/>
    </xf>
    <xf numFmtId="0" fontId="45" fillId="14" borderId="0" xfId="0" applyFont="1" applyFill="1" applyBorder="1" applyAlignment="1">
      <alignment horizontal="center" wrapText="1"/>
    </xf>
    <xf numFmtId="1" fontId="18" fillId="14" borderId="0" xfId="0" applyNumberFormat="1" applyFont="1" applyFill="1" applyBorder="1" applyAlignment="1" applyProtection="1">
      <alignment horizontal="center" wrapText="1"/>
      <protection hidden="1"/>
    </xf>
    <xf numFmtId="1" fontId="4" fillId="14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8" borderId="0" xfId="0" applyFont="1" applyFill="1" applyBorder="1" applyAlignment="1" applyProtection="1">
      <alignment horizontal="right" vertical="center"/>
      <protection hidden="1"/>
    </xf>
    <xf numFmtId="0" fontId="4" fillId="10" borderId="48" xfId="0" applyNumberFormat="1" applyFont="1" applyFill="1" applyBorder="1" applyAlignment="1" applyProtection="1">
      <alignment horizontal="center" wrapText="1"/>
      <protection hidden="1"/>
    </xf>
    <xf numFmtId="1" fontId="4" fillId="10" borderId="48" xfId="0" applyNumberFormat="1" applyFont="1" applyFill="1" applyBorder="1" applyAlignment="1" applyProtection="1">
      <alignment horizontal="center" wrapText="1"/>
      <protection hidden="1"/>
    </xf>
    <xf numFmtId="0" fontId="4" fillId="10" borderId="47" xfId="0" applyFont="1" applyFill="1" applyBorder="1" applyAlignment="1" applyProtection="1">
      <alignment horizontal="center" vertical="center" wrapText="1"/>
      <protection hidden="1"/>
    </xf>
    <xf numFmtId="0" fontId="4" fillId="2" borderId="0" xfId="2" applyFont="1" applyFill="1" applyBorder="1" applyAlignment="1" applyProtection="1">
      <alignment horizontal="left" vertical="center"/>
      <protection hidden="1"/>
    </xf>
    <xf numFmtId="0" fontId="1" fillId="8" borderId="0" xfId="2" applyFill="1" applyAlignment="1" applyProtection="1">
      <alignment horizontal="right"/>
      <protection hidden="1"/>
    </xf>
    <xf numFmtId="3" fontId="10" fillId="7" borderId="1" xfId="0" applyNumberFormat="1" applyFont="1" applyFill="1" applyBorder="1" applyAlignment="1" applyProtection="1">
      <alignment horizontal="right"/>
      <protection hidden="1"/>
    </xf>
    <xf numFmtId="1" fontId="10" fillId="8" borderId="0" xfId="0" applyNumberFormat="1" applyFont="1" applyFill="1" applyBorder="1" applyAlignment="1" applyProtection="1">
      <alignment horizontal="right"/>
      <protection hidden="1"/>
    </xf>
    <xf numFmtId="0" fontId="11" fillId="8" borderId="0" xfId="0" quotePrefix="1" applyFont="1" applyFill="1" applyBorder="1" applyAlignment="1" applyProtection="1">
      <alignment horizontal="right" vertical="center" wrapText="1"/>
      <protection hidden="1"/>
    </xf>
    <xf numFmtId="0" fontId="6" fillId="8" borderId="0" xfId="2" applyFont="1" applyFill="1" applyBorder="1" applyAlignment="1" applyProtection="1">
      <alignment horizontal="right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66" fillId="10" borderId="32" xfId="0" applyNumberFormat="1" applyFont="1" applyFill="1" applyBorder="1" applyAlignment="1" applyProtection="1">
      <alignment horizontal="center" wrapText="1"/>
      <protection hidden="1"/>
    </xf>
    <xf numFmtId="0" fontId="66" fillId="10" borderId="48" xfId="0" applyNumberFormat="1" applyFont="1" applyFill="1" applyBorder="1" applyAlignment="1" applyProtection="1">
      <alignment horizontal="center" wrapText="1"/>
      <protection hidden="1"/>
    </xf>
    <xf numFmtId="0" fontId="66" fillId="10" borderId="35" xfId="0" applyFont="1" applyFill="1" applyBorder="1" applyAlignment="1" applyProtection="1">
      <alignment horizontal="center" vertical="center" wrapText="1"/>
      <protection hidden="1"/>
    </xf>
    <xf numFmtId="0" fontId="66" fillId="10" borderId="47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4" fillId="0" borderId="4" xfId="2" applyFont="1" applyFill="1" applyBorder="1" applyAlignment="1" applyProtection="1">
      <alignment horizontal="left" vertical="center"/>
      <protection hidden="1"/>
    </xf>
    <xf numFmtId="0" fontId="0" fillId="0" borderId="5" xfId="0" applyFill="1" applyBorder="1" applyProtection="1">
      <protection hidden="1"/>
    </xf>
    <xf numFmtId="0" fontId="0" fillId="3" borderId="15" xfId="0" applyFill="1" applyBorder="1" applyProtection="1">
      <protection hidden="1"/>
    </xf>
    <xf numFmtId="0" fontId="4" fillId="0" borderId="14" xfId="2" applyFont="1" applyFill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0" fillId="3" borderId="3" xfId="0" applyFill="1" applyBorder="1" applyProtection="1">
      <protection hidden="1"/>
    </xf>
    <xf numFmtId="0" fontId="4" fillId="0" borderId="18" xfId="2" applyFont="1" applyFill="1" applyBorder="1" applyAlignment="1" applyProtection="1">
      <alignment horizontal="left" vertical="center"/>
      <protection hidden="1"/>
    </xf>
    <xf numFmtId="0" fontId="0" fillId="0" borderId="16" xfId="0" applyBorder="1" applyProtection="1">
      <protection hidden="1"/>
    </xf>
    <xf numFmtId="0" fontId="0" fillId="3" borderId="17" xfId="0" applyFill="1" applyBorder="1" applyProtection="1">
      <protection hidden="1"/>
    </xf>
    <xf numFmtId="0" fontId="67" fillId="0" borderId="50" xfId="0" applyFont="1" applyBorder="1" applyAlignment="1" applyProtection="1">
      <alignment horizontal="right"/>
      <protection hidden="1"/>
    </xf>
    <xf numFmtId="0" fontId="68" fillId="0" borderId="51" xfId="0" applyFont="1" applyBorder="1" applyAlignment="1" applyProtection="1">
      <alignment horizontal="center"/>
      <protection hidden="1"/>
    </xf>
    <xf numFmtId="0" fontId="68" fillId="0" borderId="52" xfId="0" applyFont="1" applyBorder="1" applyAlignment="1" applyProtection="1">
      <alignment horizontal="center"/>
      <protection hidden="1"/>
    </xf>
    <xf numFmtId="0" fontId="4" fillId="10" borderId="32" xfId="0" applyNumberFormat="1" applyFont="1" applyFill="1" applyBorder="1" applyAlignment="1" applyProtection="1">
      <alignment horizontal="center" wrapText="1"/>
      <protection hidden="1"/>
    </xf>
    <xf numFmtId="0" fontId="4" fillId="10" borderId="35" xfId="0" applyFont="1" applyFill="1" applyBorder="1" applyAlignment="1" applyProtection="1">
      <alignment horizontal="center" vertical="center" wrapText="1"/>
      <protection hidden="1"/>
    </xf>
    <xf numFmtId="0" fontId="4" fillId="13" borderId="27" xfId="0" applyFont="1" applyFill="1" applyBorder="1" applyAlignment="1" applyProtection="1">
      <alignment horizontal="center"/>
      <protection hidden="1"/>
    </xf>
    <xf numFmtId="0" fontId="29" fillId="3" borderId="5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10" fillId="5" borderId="39" xfId="0" applyFont="1" applyFill="1" applyBorder="1" applyAlignment="1" applyProtection="1">
      <alignment horizontal="center" vertical="center"/>
      <protection hidden="1"/>
    </xf>
    <xf numFmtId="0" fontId="10" fillId="5" borderId="40" xfId="0" applyFont="1" applyFill="1" applyBorder="1" applyAlignment="1" applyProtection="1">
      <alignment horizontal="center" vertical="center"/>
      <protection hidden="1"/>
    </xf>
    <xf numFmtId="0" fontId="10" fillId="5" borderId="37" xfId="0" applyFont="1" applyFill="1" applyBorder="1" applyAlignment="1" applyProtection="1">
      <alignment horizontal="center" vertical="center"/>
      <protection hidden="1"/>
    </xf>
    <xf numFmtId="0" fontId="10" fillId="5" borderId="41" xfId="0" applyFont="1" applyFill="1" applyBorder="1" applyAlignment="1" applyProtection="1">
      <alignment horizontal="center" vertical="center"/>
      <protection hidden="1"/>
    </xf>
    <xf numFmtId="0" fontId="10" fillId="5" borderId="42" xfId="0" applyFont="1" applyFill="1" applyBorder="1" applyAlignment="1" applyProtection="1">
      <alignment horizontal="center" vertical="center"/>
      <protection hidden="1"/>
    </xf>
    <xf numFmtId="0" fontId="10" fillId="5" borderId="27" xfId="0" applyFont="1" applyFill="1" applyBorder="1" applyAlignment="1" applyProtection="1">
      <alignment horizontal="center" vertical="center"/>
      <protection hidden="1"/>
    </xf>
    <xf numFmtId="0" fontId="10" fillId="5" borderId="25" xfId="0" applyFont="1" applyFill="1" applyBorder="1" applyAlignment="1" applyProtection="1">
      <alignment horizontal="center" vertical="center"/>
      <protection hidden="1"/>
    </xf>
    <xf numFmtId="0" fontId="10" fillId="5" borderId="43" xfId="0" applyFont="1" applyFill="1" applyBorder="1" applyAlignment="1" applyProtection="1">
      <alignment horizontal="center" vertical="center"/>
      <protection hidden="1"/>
    </xf>
    <xf numFmtId="0" fontId="10" fillId="5" borderId="8" xfId="0" applyFont="1" applyFill="1" applyBorder="1" applyAlignment="1" applyProtection="1">
      <alignment horizontal="center" vertical="center"/>
      <protection hidden="1"/>
    </xf>
    <xf numFmtId="0" fontId="10" fillId="5" borderId="9" xfId="0" applyFont="1" applyFill="1" applyBorder="1" applyAlignment="1" applyProtection="1">
      <alignment horizontal="center" vertical="center"/>
      <protection hidden="1"/>
    </xf>
    <xf numFmtId="0" fontId="10" fillId="5" borderId="10" xfId="0" applyFont="1" applyFill="1" applyBorder="1" applyAlignment="1" applyProtection="1">
      <alignment horizontal="center" vertical="center"/>
      <protection hidden="1"/>
    </xf>
    <xf numFmtId="0" fontId="10" fillId="5" borderId="1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70" fillId="2" borderId="0" xfId="0" applyFont="1" applyFill="1" applyBorder="1" applyAlignment="1" applyProtection="1">
      <alignment horizontal="left" vertical="center" wrapText="1"/>
      <protection hidden="1"/>
    </xf>
    <xf numFmtId="0" fontId="1" fillId="2" borderId="23" xfId="2" applyFill="1" applyBorder="1" applyProtection="1">
      <protection hidden="1"/>
    </xf>
    <xf numFmtId="0" fontId="6" fillId="8" borderId="0" xfId="2" applyFont="1" applyFill="1" applyBorder="1" applyAlignment="1" applyProtection="1">
      <alignment vertical="center"/>
      <protection hidden="1"/>
    </xf>
    <xf numFmtId="0" fontId="6" fillId="8" borderId="0" xfId="2" applyFont="1" applyFill="1" applyBorder="1" applyAlignment="1" applyProtection="1">
      <alignment horizontal="center"/>
      <protection hidden="1"/>
    </xf>
    <xf numFmtId="0" fontId="5" fillId="8" borderId="0" xfId="2" applyFont="1" applyFill="1" applyBorder="1" applyAlignment="1" applyProtection="1">
      <alignment vertical="center"/>
      <protection hidden="1"/>
    </xf>
    <xf numFmtId="0" fontId="11" fillId="8" borderId="0" xfId="2" applyFont="1" applyFill="1" applyBorder="1" applyAlignment="1" applyProtection="1">
      <alignment horizontal="right"/>
      <protection hidden="1"/>
    </xf>
    <xf numFmtId="0" fontId="11" fillId="8" borderId="0" xfId="2" applyFont="1" applyFill="1" applyBorder="1" applyAlignment="1" applyProtection="1">
      <alignment horizontal="center"/>
      <protection hidden="1"/>
    </xf>
    <xf numFmtId="0" fontId="7" fillId="8" borderId="0" xfId="2" applyFont="1" applyFill="1" applyBorder="1" applyAlignment="1" applyProtection="1">
      <alignment vertical="center"/>
      <protection hidden="1"/>
    </xf>
    <xf numFmtId="0" fontId="1" fillId="2" borderId="28" xfId="2" applyFill="1" applyBorder="1" applyProtection="1">
      <protection hidden="1"/>
    </xf>
    <xf numFmtId="0" fontId="4" fillId="2" borderId="29" xfId="2" applyFont="1" applyFill="1" applyBorder="1" applyProtection="1">
      <protection hidden="1"/>
    </xf>
    <xf numFmtId="0" fontId="4" fillId="2" borderId="29" xfId="2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1" fillId="8" borderId="0" xfId="2" applyFont="1" applyFill="1" applyBorder="1" applyAlignment="1" applyProtection="1">
      <alignment horizontal="right"/>
      <protection hidden="1"/>
    </xf>
    <xf numFmtId="0" fontId="71" fillId="8" borderId="0" xfId="2" applyFont="1" applyFill="1" applyBorder="1" applyProtection="1">
      <protection hidden="1"/>
    </xf>
    <xf numFmtId="0" fontId="71" fillId="8" borderId="0" xfId="0" applyFont="1" applyFill="1" applyBorder="1" applyProtection="1">
      <protection hidden="1"/>
    </xf>
    <xf numFmtId="0" fontId="72" fillId="8" borderId="0" xfId="2" applyFont="1" applyFill="1" applyBorder="1" applyAlignment="1" applyProtection="1">
      <alignment horizontal="right"/>
      <protection hidden="1"/>
    </xf>
    <xf numFmtId="0" fontId="0" fillId="2" borderId="30" xfId="0" applyFill="1" applyBorder="1" applyProtection="1">
      <protection hidden="1"/>
    </xf>
    <xf numFmtId="1" fontId="10" fillId="8" borderId="0" xfId="0" applyNumberFormat="1" applyFont="1" applyFill="1" applyBorder="1" applyAlignment="1" applyProtection="1">
      <alignment horizontal="right" vertical="center"/>
      <protection hidden="1"/>
    </xf>
    <xf numFmtId="0" fontId="71" fillId="2" borderId="23" xfId="0" applyFont="1" applyFill="1" applyBorder="1" applyAlignment="1" applyProtection="1">
      <alignment vertical="center"/>
      <protection hidden="1"/>
    </xf>
    <xf numFmtId="0" fontId="73" fillId="13" borderId="1" xfId="0" applyFont="1" applyFill="1" applyBorder="1" applyAlignment="1" applyProtection="1">
      <alignment horizontal="center" vertical="center"/>
      <protection locked="0"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71" fillId="2" borderId="0" xfId="0" applyFont="1" applyFill="1" applyBorder="1" applyAlignment="1" applyProtection="1">
      <alignment vertical="center"/>
      <protection hidden="1"/>
    </xf>
    <xf numFmtId="0" fontId="74" fillId="2" borderId="0" xfId="0" applyFont="1" applyFill="1" applyBorder="1" applyAlignment="1" applyProtection="1">
      <alignment vertical="center"/>
      <protection hidden="1"/>
    </xf>
    <xf numFmtId="0" fontId="71" fillId="5" borderId="0" xfId="0" applyFont="1" applyFill="1" applyBorder="1" applyAlignment="1" applyProtection="1">
      <alignment vertical="center"/>
      <protection hidden="1"/>
    </xf>
    <xf numFmtId="0" fontId="71" fillId="2" borderId="24" xfId="0" applyFont="1" applyFill="1" applyBorder="1" applyAlignment="1" applyProtection="1">
      <alignment vertical="center"/>
      <protection hidden="1"/>
    </xf>
    <xf numFmtId="0" fontId="71" fillId="0" borderId="0" xfId="0" applyFont="1" applyAlignment="1" applyProtection="1">
      <alignment vertical="center"/>
      <protection hidden="1"/>
    </xf>
    <xf numFmtId="0" fontId="71" fillId="0" borderId="0" xfId="0" applyFont="1" applyBorder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locked="0" hidden="1"/>
    </xf>
    <xf numFmtId="0" fontId="32" fillId="14" borderId="0" xfId="0" applyFont="1" applyFill="1" applyBorder="1" applyAlignment="1" applyProtection="1">
      <alignment horizontal="center" vertical="center" wrapText="1"/>
      <protection hidden="1"/>
    </xf>
    <xf numFmtId="1" fontId="7" fillId="8" borderId="49" xfId="0" applyNumberFormat="1" applyFont="1" applyFill="1" applyBorder="1" applyAlignment="1" applyProtection="1">
      <alignment horizontal="center" vertical="center" wrapText="1"/>
      <protection hidden="1"/>
    </xf>
    <xf numFmtId="0" fontId="69" fillId="13" borderId="13" xfId="0" applyFont="1" applyFill="1" applyBorder="1" applyAlignment="1" applyProtection="1">
      <alignment horizontal="center" vertical="center"/>
      <protection locked="0" hidden="1"/>
    </xf>
    <xf numFmtId="0" fontId="69" fillId="13" borderId="7" xfId="0" applyFont="1" applyFill="1" applyBorder="1" applyAlignment="1" applyProtection="1">
      <alignment horizontal="center" vertical="center"/>
      <protection locked="0" hidden="1"/>
    </xf>
    <xf numFmtId="0" fontId="69" fillId="13" borderId="12" xfId="0" applyFont="1" applyFill="1" applyBorder="1" applyAlignment="1" applyProtection="1">
      <alignment horizontal="center" vertical="center"/>
      <protection locked="0" hidden="1"/>
    </xf>
    <xf numFmtId="1" fontId="7" fillId="8" borderId="55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vertical="center" wrapText="1"/>
      <protection hidden="1"/>
    </xf>
    <xf numFmtId="0" fontId="6" fillId="2" borderId="26" xfId="0" applyFont="1" applyFill="1" applyBorder="1" applyAlignment="1" applyProtection="1">
      <alignment vertical="center" wrapText="1"/>
      <protection hidden="1"/>
    </xf>
    <xf numFmtId="0" fontId="75" fillId="2" borderId="0" xfId="0" applyFont="1" applyFill="1" applyBorder="1" applyAlignment="1" applyProtection="1">
      <alignment horizontal="left" vertical="center"/>
      <protection hidden="1"/>
    </xf>
    <xf numFmtId="0" fontId="73" fillId="2" borderId="0" xfId="0" applyFont="1" applyFill="1" applyBorder="1" applyAlignment="1" applyProtection="1">
      <alignment vertical="center"/>
      <protection hidden="1"/>
    </xf>
    <xf numFmtId="0" fontId="30" fillId="2" borderId="0" xfId="0" applyFont="1" applyFill="1" applyBorder="1" applyAlignment="1" applyProtection="1">
      <alignment horizontal="left" vertical="center"/>
      <protection hidden="1"/>
    </xf>
    <xf numFmtId="0" fontId="76" fillId="2" borderId="0" xfId="0" applyFont="1" applyFill="1" applyBorder="1" applyAlignment="1" applyProtection="1">
      <alignment horizontal="center"/>
      <protection hidden="1"/>
    </xf>
    <xf numFmtId="0" fontId="4" fillId="2" borderId="57" xfId="0" applyFont="1" applyFill="1" applyBorder="1" applyAlignment="1" applyProtection="1">
      <alignment horizontal="center"/>
      <protection hidden="1"/>
    </xf>
    <xf numFmtId="0" fontId="32" fillId="2" borderId="57" xfId="0" applyFont="1" applyFill="1" applyBorder="1" applyAlignment="1" applyProtection="1">
      <alignment horizontal="left"/>
      <protection hidden="1"/>
    </xf>
    <xf numFmtId="0" fontId="0" fillId="2" borderId="57" xfId="0" applyFill="1" applyBorder="1" applyProtection="1">
      <protection hidden="1"/>
    </xf>
    <xf numFmtId="0" fontId="0" fillId="2" borderId="57" xfId="0" applyFill="1" applyBorder="1" applyAlignment="1" applyProtection="1">
      <alignment horizontal="center"/>
      <protection hidden="1"/>
    </xf>
    <xf numFmtId="0" fontId="0" fillId="2" borderId="58" xfId="0" applyFill="1" applyBorder="1" applyProtection="1">
      <protection hidden="1"/>
    </xf>
    <xf numFmtId="0" fontId="0" fillId="2" borderId="60" xfId="0" applyFill="1" applyBorder="1" applyProtection="1">
      <protection hidden="1"/>
    </xf>
    <xf numFmtId="0" fontId="6" fillId="2" borderId="61" xfId="0" applyFont="1" applyFill="1" applyBorder="1" applyProtection="1">
      <protection hidden="1"/>
    </xf>
    <xf numFmtId="0" fontId="4" fillId="2" borderId="62" xfId="0" applyFont="1" applyFill="1" applyBorder="1" applyAlignment="1" applyProtection="1">
      <alignment horizontal="center"/>
      <protection hidden="1"/>
    </xf>
    <xf numFmtId="0" fontId="4" fillId="2" borderId="62" xfId="2" applyFont="1" applyFill="1" applyBorder="1" applyAlignment="1" applyProtection="1">
      <alignment horizontal="left" vertical="center"/>
      <protection hidden="1"/>
    </xf>
    <xf numFmtId="0" fontId="0" fillId="2" borderId="62" xfId="0" applyFill="1" applyBorder="1" applyProtection="1">
      <protection hidden="1"/>
    </xf>
    <xf numFmtId="0" fontId="0" fillId="2" borderId="63" xfId="0" applyFill="1" applyBorder="1" applyProtection="1">
      <protection hidden="1"/>
    </xf>
    <xf numFmtId="3" fontId="3" fillId="7" borderId="54" xfId="2" applyNumberFormat="1" applyFont="1" applyFill="1" applyBorder="1" applyAlignment="1" applyProtection="1">
      <alignment horizontal="center" vertical="center"/>
      <protection hidden="1"/>
    </xf>
    <xf numFmtId="3" fontId="3" fillId="7" borderId="53" xfId="2" applyNumberFormat="1" applyFont="1" applyFill="1" applyBorder="1" applyAlignment="1" applyProtection="1">
      <alignment horizontal="center" vertical="center"/>
      <protection hidden="1"/>
    </xf>
    <xf numFmtId="3" fontId="11" fillId="12" borderId="54" xfId="2" applyNumberFormat="1" applyFont="1" applyFill="1" applyBorder="1" applyAlignment="1" applyProtection="1">
      <alignment horizontal="center" vertical="center"/>
      <protection hidden="1"/>
    </xf>
    <xf numFmtId="3" fontId="11" fillId="12" borderId="53" xfId="2" applyNumberFormat="1" applyFont="1" applyFill="1" applyBorder="1" applyAlignment="1" applyProtection="1">
      <alignment horizontal="center" vertical="center"/>
      <protection hidden="1"/>
    </xf>
    <xf numFmtId="0" fontId="6" fillId="8" borderId="0" xfId="2" applyFont="1" applyFill="1" applyBorder="1" applyAlignment="1" applyProtection="1">
      <alignment horizontal="right" vertical="center" wrapText="1"/>
      <protection hidden="1"/>
    </xf>
    <xf numFmtId="0" fontId="6" fillId="8" borderId="0" xfId="2" quotePrefix="1" applyFont="1" applyFill="1" applyBorder="1" applyAlignment="1" applyProtection="1">
      <alignment horizontal="right" vertical="center" wrapText="1"/>
      <protection hidden="1"/>
    </xf>
    <xf numFmtId="0" fontId="57" fillId="2" borderId="0" xfId="0" applyFont="1" applyFill="1" applyBorder="1" applyAlignment="1" applyProtection="1">
      <alignment horizontal="center" vertical="center"/>
      <protection hidden="1"/>
    </xf>
    <xf numFmtId="0" fontId="32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wrapText="1"/>
      <protection hidden="1"/>
    </xf>
    <xf numFmtId="0" fontId="4" fillId="2" borderId="19" xfId="0" applyFont="1" applyFill="1" applyBorder="1" applyAlignment="1" applyProtection="1">
      <alignment horizontal="center" wrapText="1"/>
      <protection hidden="1"/>
    </xf>
    <xf numFmtId="0" fontId="4" fillId="2" borderId="31" xfId="0" applyFont="1" applyFill="1" applyBorder="1" applyAlignment="1" applyProtection="1">
      <alignment horizontal="center" wrapText="1"/>
      <protection hidden="1"/>
    </xf>
    <xf numFmtId="3" fontId="11" fillId="12" borderId="54" xfId="0" applyNumberFormat="1" applyFont="1" applyFill="1" applyBorder="1" applyAlignment="1" applyProtection="1">
      <alignment horizontal="center" vertical="center"/>
      <protection hidden="1"/>
    </xf>
    <xf numFmtId="3" fontId="11" fillId="12" borderId="53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top" wrapText="1"/>
      <protection hidden="1"/>
    </xf>
    <xf numFmtId="0" fontId="6" fillId="2" borderId="2" xfId="0" applyFont="1" applyFill="1" applyBorder="1" applyAlignment="1" applyProtection="1">
      <alignment vertical="top" wrapText="1"/>
      <protection hidden="1"/>
    </xf>
    <xf numFmtId="0" fontId="45" fillId="0" borderId="19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" fillId="2" borderId="59" xfId="2" applyFont="1" applyFill="1" applyBorder="1" applyAlignment="1" applyProtection="1">
      <alignment horizontal="right" vertical="center" wrapText="1"/>
      <protection hidden="1"/>
    </xf>
    <xf numFmtId="0" fontId="4" fillId="2" borderId="0" xfId="2" applyFont="1" applyFill="1" applyBorder="1" applyAlignment="1" applyProtection="1">
      <alignment horizontal="right" vertical="center" wrapText="1"/>
      <protection hidden="1"/>
    </xf>
    <xf numFmtId="0" fontId="7" fillId="10" borderId="56" xfId="2" applyFont="1" applyFill="1" applyBorder="1" applyAlignment="1" applyProtection="1">
      <alignment horizontal="left" vertical="top" wrapText="1"/>
      <protection hidden="1"/>
    </xf>
    <xf numFmtId="0" fontId="7" fillId="10" borderId="57" xfId="2" applyFont="1" applyFill="1" applyBorder="1" applyAlignment="1" applyProtection="1">
      <alignment horizontal="left" vertical="top" wrapText="1"/>
      <protection hidden="1"/>
    </xf>
    <xf numFmtId="0" fontId="7" fillId="10" borderId="59" xfId="2" applyFont="1" applyFill="1" applyBorder="1" applyAlignment="1" applyProtection="1">
      <alignment horizontal="left" vertical="top" wrapText="1"/>
      <protection hidden="1"/>
    </xf>
    <xf numFmtId="0" fontId="7" fillId="10" borderId="0" xfId="2" applyFont="1" applyFill="1" applyBorder="1" applyAlignment="1" applyProtection="1">
      <alignment horizontal="left" vertical="top" wrapText="1"/>
      <protection hidden="1"/>
    </xf>
    <xf numFmtId="0" fontId="4" fillId="2" borderId="44" xfId="0" applyFont="1" applyFill="1" applyBorder="1" applyAlignment="1" applyProtection="1">
      <alignment horizontal="center" vertical="center" wrapText="1"/>
      <protection hidden="1"/>
    </xf>
    <xf numFmtId="0" fontId="4" fillId="2" borderId="45" xfId="0" applyFont="1" applyFill="1" applyBorder="1" applyAlignment="1" applyProtection="1">
      <alignment horizontal="center" vertical="center"/>
      <protection hidden="1"/>
    </xf>
    <xf numFmtId="0" fontId="4" fillId="2" borderId="46" xfId="0" applyFont="1" applyFill="1" applyBorder="1" applyAlignment="1" applyProtection="1">
      <alignment horizontal="center" vertical="center"/>
      <protection hidden="1"/>
    </xf>
    <xf numFmtId="0" fontId="28" fillId="2" borderId="0" xfId="0" applyFont="1" applyFill="1" applyBorder="1" applyAlignment="1" applyProtection="1">
      <alignment vertical="top" wrapText="1"/>
      <protection hidden="1"/>
    </xf>
    <xf numFmtId="0" fontId="28" fillId="2" borderId="2" xfId="0" applyFont="1" applyFill="1" applyBorder="1" applyAlignment="1" applyProtection="1">
      <alignment vertical="top" wrapText="1"/>
      <protection hidden="1"/>
    </xf>
    <xf numFmtId="0" fontId="11" fillId="8" borderId="0" xfId="0" applyFont="1" applyFill="1" applyBorder="1" applyAlignment="1" applyProtection="1">
      <alignment horizontal="left" vertical="center" wrapText="1"/>
      <protection hidden="1"/>
    </xf>
    <xf numFmtId="0" fontId="11" fillId="8" borderId="0" xfId="0" quotePrefix="1" applyFont="1" applyFill="1" applyBorder="1" applyAlignment="1" applyProtection="1">
      <alignment horizontal="left" vertical="center" wrapText="1"/>
      <protection hidden="1"/>
    </xf>
    <xf numFmtId="0" fontId="18" fillId="2" borderId="25" xfId="0" applyFont="1" applyFill="1" applyBorder="1" applyAlignment="1" applyProtection="1">
      <alignment horizontal="center" wrapText="1"/>
      <protection hidden="1"/>
    </xf>
    <xf numFmtId="0" fontId="1" fillId="0" borderId="1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352425</xdr:rowOff>
    </xdr:from>
    <xdr:to>
      <xdr:col>0</xdr:col>
      <xdr:colOff>457200</xdr:colOff>
      <xdr:row>3</xdr:row>
      <xdr:rowOff>142875</xdr:rowOff>
    </xdr:to>
    <xdr:sp macro="" textlink="">
      <xdr:nvSpPr>
        <xdr:cNvPr id="6174" name="Line 1"/>
        <xdr:cNvSpPr>
          <a:spLocks noChangeShapeType="1"/>
        </xdr:cNvSpPr>
      </xdr:nvSpPr>
      <xdr:spPr bwMode="auto">
        <a:xfrm>
          <a:off x="457200" y="9715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10"/>
    <pageSetUpPr fitToPage="1"/>
  </sheetPr>
  <dimension ref="A1:O49"/>
  <sheetViews>
    <sheetView tabSelected="1" zoomScaleNormal="100" zoomScaleSheetLayoutView="100" workbookViewId="0">
      <selection activeCell="H36" sqref="H36"/>
    </sheetView>
  </sheetViews>
  <sheetFormatPr baseColWidth="10" defaultColWidth="11.44140625" defaultRowHeight="13.8"/>
  <cols>
    <col min="1" max="1" width="1.88671875" style="49" customWidth="1"/>
    <col min="2" max="2" width="90.6640625" style="30" customWidth="1"/>
    <col min="3" max="3" width="25.44140625" style="110" customWidth="1"/>
    <col min="4" max="4" width="1.5546875" style="110" customWidth="1"/>
    <col min="5" max="9" width="6.44140625" style="110" customWidth="1"/>
    <col min="10" max="10" width="7.109375" style="111" bestFit="1" customWidth="1"/>
    <col min="11" max="11" width="18.5546875" style="49" bestFit="1" customWidth="1"/>
    <col min="12" max="13" width="0.6640625" style="49" customWidth="1"/>
    <col min="14" max="14" width="1.88671875" style="49" customWidth="1"/>
    <col min="15" max="15" width="1.33203125" style="49" customWidth="1"/>
    <col min="16" max="16384" width="11.44140625" style="49"/>
  </cols>
  <sheetData>
    <row r="1" spans="1:15" ht="6" customHeight="1" thickTop="1">
      <c r="A1" s="42"/>
      <c r="B1" s="43"/>
      <c r="C1" s="44"/>
      <c r="D1" s="44"/>
      <c r="E1" s="44"/>
      <c r="F1" s="44"/>
      <c r="G1" s="44"/>
      <c r="H1" s="44"/>
      <c r="I1" s="44"/>
      <c r="J1" s="45"/>
      <c r="K1" s="46"/>
      <c r="L1" s="46"/>
      <c r="M1" s="46"/>
      <c r="N1" s="46"/>
      <c r="O1" s="47"/>
    </row>
    <row r="2" spans="1:15" s="15" customFormat="1" ht="21" customHeight="1">
      <c r="A2" s="50"/>
      <c r="B2" s="51" t="s">
        <v>7</v>
      </c>
      <c r="C2" s="52"/>
      <c r="D2" s="52"/>
      <c r="E2" s="52"/>
      <c r="F2" s="52"/>
      <c r="G2" s="52"/>
      <c r="H2" s="52"/>
      <c r="I2" s="52"/>
      <c r="J2" s="53"/>
      <c r="K2" s="54" t="s">
        <v>48</v>
      </c>
      <c r="L2" s="55"/>
      <c r="M2" s="55"/>
      <c r="N2" s="55"/>
      <c r="O2" s="56"/>
    </row>
    <row r="3" spans="1:15" s="63" customFormat="1" ht="5.25" customHeight="1">
      <c r="A3" s="58"/>
      <c r="B3" s="59"/>
      <c r="C3" s="60"/>
      <c r="D3" s="60"/>
      <c r="E3" s="60"/>
      <c r="F3" s="60"/>
      <c r="G3" s="60"/>
      <c r="H3" s="60"/>
      <c r="I3" s="60"/>
      <c r="J3" s="61"/>
      <c r="K3" s="10"/>
      <c r="L3" s="10"/>
      <c r="M3" s="10"/>
      <c r="N3" s="10"/>
      <c r="O3" s="62"/>
    </row>
    <row r="4" spans="1:15" s="72" customFormat="1" ht="18" customHeight="1">
      <c r="A4" s="64"/>
      <c r="B4" s="65" t="s">
        <v>8</v>
      </c>
      <c r="C4" s="66" t="s">
        <v>9</v>
      </c>
      <c r="D4" s="67"/>
      <c r="E4" s="67"/>
      <c r="F4" s="39"/>
      <c r="G4" s="168">
        <f>TarifeAb1213!A11</f>
        <v>2016</v>
      </c>
      <c r="H4" s="68" t="s">
        <v>6</v>
      </c>
      <c r="I4" s="169">
        <f>G4+1</f>
        <v>2017</v>
      </c>
      <c r="J4" s="69"/>
      <c r="K4" s="69"/>
      <c r="L4" s="69"/>
      <c r="M4" s="69"/>
      <c r="N4" s="69"/>
      <c r="O4" s="70"/>
    </row>
    <row r="5" spans="1:15" ht="6" customHeight="1" thickBot="1">
      <c r="A5" s="58"/>
      <c r="B5" s="8"/>
      <c r="C5" s="2"/>
      <c r="D5" s="2"/>
      <c r="E5" s="2"/>
      <c r="F5" s="2"/>
      <c r="G5" s="2"/>
      <c r="H5" s="2"/>
      <c r="I5" s="2"/>
      <c r="J5" s="6"/>
      <c r="K5" s="10"/>
      <c r="L5" s="73"/>
      <c r="M5" s="73"/>
      <c r="N5" s="74"/>
      <c r="O5" s="62"/>
    </row>
    <row r="6" spans="1:15" s="15" customFormat="1" ht="16.2" thickBot="1">
      <c r="A6" s="50"/>
      <c r="B6" s="281" t="s">
        <v>10</v>
      </c>
      <c r="C6" s="183"/>
      <c r="D6" s="76"/>
      <c r="E6" s="4" t="s">
        <v>46</v>
      </c>
      <c r="F6" s="4"/>
      <c r="G6" s="31"/>
      <c r="H6" s="9"/>
      <c r="I6" s="9"/>
      <c r="J6" s="304" t="str">
        <f>IF(C6&lt;TarifeAb1213!A12,"SpielerIn zu ALT!","")</f>
        <v>SpielerIn zu ALT!</v>
      </c>
      <c r="K6" s="304"/>
      <c r="L6" s="78"/>
      <c r="M6" s="78"/>
      <c r="N6" s="79"/>
      <c r="O6" s="56"/>
    </row>
    <row r="7" spans="1:15" ht="6" customHeight="1" thickBot="1">
      <c r="A7" s="58"/>
      <c r="B7" s="245"/>
      <c r="C7" s="2"/>
      <c r="D7" s="2"/>
      <c r="E7" s="81"/>
      <c r="F7" s="81"/>
      <c r="G7" s="81"/>
      <c r="H7" s="2"/>
      <c r="I7" s="2"/>
      <c r="J7" s="6"/>
      <c r="K7" s="10"/>
      <c r="L7" s="73"/>
      <c r="M7" s="73"/>
      <c r="N7" s="74"/>
      <c r="O7" s="62"/>
    </row>
    <row r="8" spans="1:15" s="15" customFormat="1" ht="35.1" customHeight="1" thickBot="1">
      <c r="A8" s="50"/>
      <c r="B8" s="82" t="s">
        <v>65</v>
      </c>
      <c r="C8" s="179"/>
      <c r="D8" s="84"/>
      <c r="E8" s="285" t="s">
        <v>62</v>
      </c>
      <c r="F8" s="85"/>
      <c r="G8" s="31"/>
      <c r="H8" s="9"/>
      <c r="I8" s="9"/>
      <c r="J8" s="77"/>
      <c r="K8" s="7"/>
      <c r="L8" s="78"/>
      <c r="M8" s="78"/>
      <c r="N8" s="79"/>
      <c r="O8" s="56"/>
    </row>
    <row r="9" spans="1:15" ht="6" customHeight="1" thickBot="1">
      <c r="A9" s="58"/>
      <c r="B9" s="246"/>
      <c r="C9" s="2"/>
      <c r="D9" s="2"/>
      <c r="E9" s="81"/>
      <c r="F9" s="81"/>
      <c r="G9" s="81"/>
      <c r="H9" s="2"/>
      <c r="I9" s="2"/>
      <c r="J9" s="6"/>
      <c r="K9" s="10"/>
      <c r="L9" s="73"/>
      <c r="M9" s="73"/>
      <c r="N9" s="74"/>
      <c r="O9" s="62"/>
    </row>
    <row r="10" spans="1:15" s="15" customFormat="1" ht="35.1" customHeight="1" thickBot="1">
      <c r="A10" s="50"/>
      <c r="B10" s="282" t="s">
        <v>67</v>
      </c>
      <c r="C10" s="180"/>
      <c r="D10" s="89"/>
      <c r="E10" s="283" t="s">
        <v>63</v>
      </c>
      <c r="F10" s="31"/>
      <c r="G10" s="9"/>
      <c r="H10" s="9"/>
      <c r="I10" s="9"/>
      <c r="J10" s="258"/>
      <c r="K10" s="7"/>
      <c r="L10" s="78"/>
      <c r="M10" s="78"/>
      <c r="N10" s="79"/>
      <c r="O10" s="56"/>
    </row>
    <row r="11" spans="1:15" ht="6" customHeight="1" thickBot="1">
      <c r="A11" s="50"/>
      <c r="B11" s="243"/>
      <c r="C11" s="89"/>
      <c r="D11" s="89"/>
      <c r="E11" s="1"/>
      <c r="F11" s="31"/>
      <c r="G11" s="9"/>
      <c r="H11" s="244"/>
      <c r="I11" s="7"/>
      <c r="J11" s="78"/>
      <c r="K11" s="78"/>
      <c r="L11" s="78"/>
      <c r="M11" s="78"/>
      <c r="N11" s="79"/>
      <c r="O11" s="56"/>
    </row>
    <row r="12" spans="1:15" s="272" customFormat="1" ht="35.1" customHeight="1" thickBot="1">
      <c r="A12" s="265"/>
      <c r="B12" s="282" t="s">
        <v>66</v>
      </c>
      <c r="C12" s="266"/>
      <c r="D12" s="267"/>
      <c r="E12" s="284" t="s">
        <v>68</v>
      </c>
      <c r="F12" s="273"/>
      <c r="G12" s="273"/>
      <c r="H12" s="31"/>
      <c r="I12" s="268"/>
      <c r="J12" s="268"/>
      <c r="K12" s="269"/>
      <c r="L12" s="269"/>
      <c r="M12" s="269"/>
      <c r="N12" s="270"/>
      <c r="O12" s="271"/>
    </row>
    <row r="13" spans="1:15" s="15" customFormat="1" ht="12.75" customHeight="1">
      <c r="A13" s="50"/>
      <c r="B13" s="8"/>
      <c r="C13" s="243"/>
      <c r="D13" s="89"/>
      <c r="E13" s="247"/>
      <c r="F13" s="243"/>
      <c r="G13" s="243"/>
      <c r="H13" s="9"/>
      <c r="I13" s="7"/>
      <c r="J13" s="276">
        <f>G4</f>
        <v>2016</v>
      </c>
      <c r="K13" s="78"/>
      <c r="L13" s="78"/>
      <c r="M13" s="78"/>
      <c r="N13" s="79"/>
      <c r="O13" s="56"/>
    </row>
    <row r="14" spans="1:15" ht="12.75" customHeight="1" thickBot="1">
      <c r="A14" s="58"/>
      <c r="B14" s="8"/>
      <c r="C14" s="2"/>
      <c r="D14" s="2"/>
      <c r="E14" s="2"/>
      <c r="F14" s="2"/>
      <c r="G14" s="2"/>
      <c r="H14" s="2"/>
      <c r="I14" s="2"/>
      <c r="J14" s="280">
        <f>I4</f>
        <v>2017</v>
      </c>
      <c r="K14" s="184"/>
      <c r="L14" s="78"/>
      <c r="M14" s="78"/>
      <c r="N14" s="79"/>
      <c r="O14" s="56"/>
    </row>
    <row r="15" spans="1:15" ht="15" customHeight="1">
      <c r="A15" s="58"/>
      <c r="B15" s="311" t="s">
        <v>69</v>
      </c>
      <c r="C15" s="2"/>
      <c r="D15" s="2"/>
      <c r="E15" s="305" t="str">
        <f>IF((SUM(J15:J17))&gt;1,"Fehler: Nur 1 Feld ausfüllen! ",IF(SUM(J15:J17)&lt;1,"Bitte zutreffende Liga im neuen Stammverein mit 1 markieren!",""))</f>
        <v>Bitte zutreffende Liga im neuen Stammverein mit 1 markieren!</v>
      </c>
      <c r="F15" s="305"/>
      <c r="G15" s="305"/>
      <c r="H15" s="305"/>
      <c r="I15" s="275"/>
      <c r="J15" s="279"/>
      <c r="K15" s="12" t="s">
        <v>16</v>
      </c>
      <c r="L15" s="73"/>
      <c r="M15" s="73"/>
      <c r="N15" s="74"/>
      <c r="O15" s="62"/>
    </row>
    <row r="16" spans="1:15" ht="15" customHeight="1">
      <c r="A16" s="58"/>
      <c r="B16" s="311"/>
      <c r="C16" s="286">
        <f>C12</f>
        <v>0</v>
      </c>
      <c r="D16" s="2"/>
      <c r="E16" s="305"/>
      <c r="F16" s="305"/>
      <c r="G16" s="305"/>
      <c r="H16" s="305"/>
      <c r="I16" s="275"/>
      <c r="J16" s="277"/>
      <c r="K16" s="12" t="s">
        <v>22</v>
      </c>
      <c r="L16" s="73"/>
      <c r="M16" s="73"/>
      <c r="N16" s="74"/>
      <c r="O16" s="62"/>
    </row>
    <row r="17" spans="1:15" ht="15" customHeight="1" thickBot="1">
      <c r="A17" s="58"/>
      <c r="B17" s="312"/>
      <c r="C17" s="5"/>
      <c r="D17" s="90"/>
      <c r="E17" s="305"/>
      <c r="F17" s="305"/>
      <c r="G17" s="305"/>
      <c r="H17" s="305"/>
      <c r="I17" s="275"/>
      <c r="J17" s="278"/>
      <c r="K17" s="12" t="s">
        <v>23</v>
      </c>
      <c r="L17" s="73"/>
      <c r="M17" s="73"/>
      <c r="N17" s="74"/>
      <c r="O17" s="62"/>
    </row>
    <row r="18" spans="1:15" ht="6" customHeight="1">
      <c r="A18" s="58"/>
      <c r="B18" s="8"/>
      <c r="C18" s="2"/>
      <c r="D18" s="2"/>
      <c r="E18" s="2"/>
      <c r="F18" s="2"/>
      <c r="G18" s="2"/>
      <c r="H18" s="2"/>
      <c r="I18" s="189"/>
      <c r="J18" s="10"/>
      <c r="K18" s="32"/>
      <c r="L18" s="73"/>
      <c r="M18" s="73"/>
      <c r="N18" s="74"/>
      <c r="O18" s="62"/>
    </row>
    <row r="19" spans="1:15" ht="15.9" customHeight="1">
      <c r="A19" s="58"/>
      <c r="B19" s="91" t="s">
        <v>44</v>
      </c>
      <c r="C19" s="126"/>
      <c r="D19" s="2"/>
      <c r="E19" s="306" t="s">
        <v>5</v>
      </c>
      <c r="F19" s="313"/>
      <c r="G19" s="313"/>
      <c r="H19" s="314"/>
      <c r="I19" s="190"/>
      <c r="J19" s="6"/>
      <c r="K19" s="10"/>
      <c r="L19" s="73"/>
      <c r="M19" s="73"/>
      <c r="N19" s="74"/>
      <c r="O19" s="62"/>
    </row>
    <row r="20" spans="1:15" ht="12.9" customHeight="1">
      <c r="A20" s="58"/>
      <c r="B20" s="92"/>
      <c r="C20" s="2"/>
      <c r="D20" s="2"/>
      <c r="E20" s="171">
        <f t="shared" ref="E20:G21" si="0">F20-1</f>
        <v>2012</v>
      </c>
      <c r="F20" s="171">
        <f t="shared" si="0"/>
        <v>2013</v>
      </c>
      <c r="G20" s="171">
        <f t="shared" si="0"/>
        <v>2014</v>
      </c>
      <c r="H20" s="171">
        <f>H21-1</f>
        <v>2015</v>
      </c>
      <c r="I20" s="191"/>
      <c r="J20" s="6"/>
      <c r="K20" s="10"/>
      <c r="L20" s="73"/>
      <c r="M20" s="73"/>
      <c r="N20" s="74"/>
      <c r="O20" s="62"/>
    </row>
    <row r="21" spans="1:15" ht="12.9" customHeight="1" thickBot="1">
      <c r="A21" s="58"/>
      <c r="B21" s="80"/>
      <c r="C21" s="9"/>
      <c r="D21" s="9"/>
      <c r="E21" s="170">
        <f t="shared" si="0"/>
        <v>2013</v>
      </c>
      <c r="F21" s="170">
        <f t="shared" si="0"/>
        <v>2014</v>
      </c>
      <c r="G21" s="170">
        <f t="shared" si="0"/>
        <v>2015</v>
      </c>
      <c r="H21" s="170">
        <f>TarifeAb1213!A11</f>
        <v>2016</v>
      </c>
      <c r="I21" s="192"/>
      <c r="J21" s="6"/>
      <c r="K21" s="10"/>
      <c r="L21" s="73"/>
      <c r="M21" s="73"/>
      <c r="N21" s="74"/>
      <c r="O21" s="62"/>
    </row>
    <row r="22" spans="1:15" s="15" customFormat="1" ht="30.9" customHeight="1" thickBot="1">
      <c r="A22" s="50"/>
      <c r="B22" s="188" t="s">
        <v>52</v>
      </c>
      <c r="C22" s="112">
        <f>C8</f>
        <v>0</v>
      </c>
      <c r="D22" s="93"/>
      <c r="E22" s="181"/>
      <c r="F22" s="181"/>
      <c r="G22" s="181"/>
      <c r="H22" s="181"/>
      <c r="I22" s="95" t="str">
        <f>IF(SUM(E22:H22)&lt;1,"Zutreffende Felder mit 1 markieren!",IF(SUM(E22:H22)&gt;4,"Zutreffende Felder mit 1 markieren!",""))</f>
        <v>Zutreffende Felder mit 1 markieren!</v>
      </c>
      <c r="J22" s="7"/>
      <c r="K22" s="7"/>
      <c r="L22" s="73"/>
      <c r="M22" s="73"/>
      <c r="N22" s="74"/>
      <c r="O22" s="62"/>
    </row>
    <row r="23" spans="1:15" ht="6" customHeight="1" thickBot="1">
      <c r="A23" s="58"/>
      <c r="B23" s="80"/>
      <c r="C23" s="12"/>
      <c r="D23" s="12"/>
      <c r="E23" s="96"/>
      <c r="F23" s="96"/>
      <c r="G23" s="13"/>
      <c r="H23" s="13"/>
      <c r="I23" s="6"/>
      <c r="J23" s="10"/>
      <c r="K23" s="10"/>
      <c r="L23" s="78"/>
      <c r="M23" s="78"/>
      <c r="N23" s="79"/>
      <c r="O23" s="56"/>
    </row>
    <row r="24" spans="1:15" s="15" customFormat="1" ht="30.9" customHeight="1" thickBot="1">
      <c r="A24" s="50"/>
      <c r="B24" s="11" t="s">
        <v>33</v>
      </c>
      <c r="C24" s="16" t="s">
        <v>38</v>
      </c>
      <c r="D24" s="14"/>
      <c r="E24" s="182"/>
      <c r="F24" s="182"/>
      <c r="G24" s="182"/>
      <c r="H24" s="182"/>
      <c r="I24" s="95" t="str">
        <f>IF(SUM(E24:H24)&lt;1,"Zutreffende Felder mit 1 markieren!",IF(SUM(E24:H24)&gt;4,"Zutreffende Felder mit 1 markieren!",""))</f>
        <v>Zutreffende Felder mit 1 markieren!</v>
      </c>
      <c r="J24" s="7"/>
      <c r="K24" s="7"/>
      <c r="L24" s="73"/>
      <c r="M24" s="73"/>
      <c r="N24" s="74"/>
      <c r="O24" s="62"/>
    </row>
    <row r="25" spans="1:15" ht="6" customHeight="1" thickBot="1">
      <c r="A25" s="58"/>
      <c r="B25" s="80"/>
      <c r="C25" s="9"/>
      <c r="D25" s="12"/>
      <c r="E25" s="2"/>
      <c r="F25" s="2"/>
      <c r="G25" s="2"/>
      <c r="H25" s="2"/>
      <c r="I25" s="6"/>
      <c r="J25" s="10"/>
      <c r="K25" s="10"/>
      <c r="L25" s="7"/>
      <c r="M25" s="7"/>
      <c r="N25" s="79"/>
      <c r="O25" s="56"/>
    </row>
    <row r="26" spans="1:15" s="15" customFormat="1" ht="30.9" customHeight="1" thickBot="1">
      <c r="A26" s="50"/>
      <c r="B26" s="11" t="s">
        <v>39</v>
      </c>
      <c r="C26" s="16" t="s">
        <v>31</v>
      </c>
      <c r="D26" s="14"/>
      <c r="E26" s="182"/>
      <c r="F26" s="182"/>
      <c r="G26" s="182"/>
      <c r="H26" s="182"/>
      <c r="I26" s="95" t="str">
        <f>IF(SUM(E26:H26)&lt;1,"Zutreffende Felder mit 1 markieren!",IF(SUM(E26:H26)&gt;4,"Zutreffende Felder mit 1 markieren!",""))</f>
        <v>Zutreffende Felder mit 1 markieren!</v>
      </c>
      <c r="J26" s="7"/>
      <c r="K26" s="7"/>
      <c r="L26" s="10"/>
      <c r="M26" s="10"/>
      <c r="N26" s="74"/>
      <c r="O26" s="62"/>
    </row>
    <row r="27" spans="1:15" ht="6" customHeight="1" thickBot="1">
      <c r="A27" s="58"/>
      <c r="B27" s="80"/>
      <c r="C27" s="9"/>
      <c r="D27" s="12"/>
      <c r="E27" s="2"/>
      <c r="F27" s="2"/>
      <c r="G27" s="2"/>
      <c r="H27" s="2"/>
      <c r="I27" s="6"/>
      <c r="J27" s="10"/>
      <c r="K27" s="10"/>
      <c r="L27" s="7"/>
      <c r="M27" s="7"/>
      <c r="N27" s="79"/>
      <c r="O27" s="56"/>
    </row>
    <row r="28" spans="1:15" s="15" customFormat="1" ht="30.9" customHeight="1" thickBot="1">
      <c r="A28" s="50"/>
      <c r="B28" s="11" t="s">
        <v>40</v>
      </c>
      <c r="C28" s="16" t="s">
        <v>32</v>
      </c>
      <c r="D28" s="14"/>
      <c r="E28" s="182"/>
      <c r="F28" s="182"/>
      <c r="G28" s="182"/>
      <c r="H28" s="182"/>
      <c r="I28" s="95" t="str">
        <f>IF(SUM(E28:H28)&lt;1,"Zutreffende Felder mit 1 markieren!",IF(SUM(E28:H28)&gt;4,"Zutreffende Felder mit 1 markieren!",""))</f>
        <v>Zutreffende Felder mit 1 markieren!</v>
      </c>
      <c r="J28" s="185"/>
      <c r="K28" s="185"/>
      <c r="L28" s="10"/>
      <c r="M28" s="10"/>
      <c r="N28" s="74"/>
      <c r="O28" s="62"/>
    </row>
    <row r="29" spans="1:15" ht="6" customHeight="1" thickBot="1">
      <c r="A29" s="58"/>
      <c r="B29" s="8"/>
      <c r="C29" s="2"/>
      <c r="D29" s="2"/>
      <c r="E29" s="2"/>
      <c r="F29" s="2"/>
      <c r="G29" s="2"/>
      <c r="H29" s="2"/>
      <c r="I29" s="6"/>
      <c r="J29" s="10"/>
      <c r="K29" s="10"/>
      <c r="L29" s="7"/>
      <c r="M29" s="7"/>
      <c r="N29" s="79"/>
      <c r="O29" s="56"/>
    </row>
    <row r="30" spans="1:15" ht="33" customHeight="1">
      <c r="A30" s="58"/>
      <c r="B30" s="317" t="s">
        <v>64</v>
      </c>
      <c r="C30" s="318"/>
      <c r="D30" s="287"/>
      <c r="E30" s="288" t="str">
        <f>IF(F34+F35+F36+F37&gt;1,"Pro Jahr nur höchste Liga eintragen"," ")</f>
        <v xml:space="preserve"> </v>
      </c>
      <c r="F30" s="289"/>
      <c r="G30" s="289"/>
      <c r="H30" s="289"/>
      <c r="I30" s="290"/>
      <c r="J30" s="289"/>
      <c r="K30" s="291"/>
      <c r="L30" s="10"/>
      <c r="M30" s="10"/>
      <c r="N30" s="74"/>
      <c r="O30" s="62"/>
    </row>
    <row r="31" spans="1:15" ht="12.75" customHeight="1">
      <c r="A31" s="58"/>
      <c r="B31" s="319"/>
      <c r="C31" s="320"/>
      <c r="D31" s="2"/>
      <c r="E31" s="306" t="s">
        <v>5</v>
      </c>
      <c r="F31" s="307"/>
      <c r="G31" s="307"/>
      <c r="H31" s="308"/>
      <c r="I31" s="10"/>
      <c r="J31" s="10"/>
      <c r="K31" s="292"/>
      <c r="L31" s="10"/>
      <c r="M31" s="10"/>
      <c r="N31" s="74"/>
      <c r="O31" s="62"/>
    </row>
    <row r="32" spans="1:15" ht="12.75" customHeight="1">
      <c r="A32" s="58"/>
      <c r="B32" s="319"/>
      <c r="C32" s="320"/>
      <c r="D32" s="2"/>
      <c r="E32" s="194">
        <f t="shared" ref="E32:H33" si="1">E20</f>
        <v>2012</v>
      </c>
      <c r="F32" s="194">
        <f t="shared" si="1"/>
        <v>2013</v>
      </c>
      <c r="G32" s="194">
        <f t="shared" si="1"/>
        <v>2014</v>
      </c>
      <c r="H32" s="195">
        <f t="shared" si="1"/>
        <v>2015</v>
      </c>
      <c r="I32" s="13"/>
      <c r="J32" s="10"/>
      <c r="K32" s="292"/>
      <c r="L32" s="10"/>
      <c r="M32" s="10"/>
      <c r="N32" s="74"/>
      <c r="O32" s="62"/>
    </row>
    <row r="33" spans="1:15" ht="15" customHeight="1" thickBot="1">
      <c r="A33" s="58"/>
      <c r="B33" s="319"/>
      <c r="C33" s="320"/>
      <c r="D33" s="2"/>
      <c r="E33" s="196">
        <f t="shared" si="1"/>
        <v>2013</v>
      </c>
      <c r="F33" s="196">
        <f t="shared" si="1"/>
        <v>2014</v>
      </c>
      <c r="G33" s="196">
        <f t="shared" si="1"/>
        <v>2015</v>
      </c>
      <c r="H33" s="196">
        <f t="shared" si="1"/>
        <v>2016</v>
      </c>
      <c r="I33" s="6"/>
      <c r="J33" s="10"/>
      <c r="K33" s="292"/>
      <c r="L33" s="10"/>
      <c r="M33" s="10"/>
      <c r="N33" s="74"/>
      <c r="O33" s="62"/>
    </row>
    <row r="34" spans="1:15" ht="21.9" customHeight="1" thickBot="1">
      <c r="A34" s="58"/>
      <c r="B34" s="319"/>
      <c r="C34" s="320"/>
      <c r="D34" s="2"/>
      <c r="E34" s="274"/>
      <c r="F34" s="274"/>
      <c r="G34" s="274"/>
      <c r="H34" s="274"/>
      <c r="I34" s="197" t="s">
        <v>53</v>
      </c>
      <c r="J34" s="10"/>
      <c r="K34" s="292"/>
      <c r="L34" s="10"/>
      <c r="M34" s="10"/>
      <c r="N34" s="74"/>
      <c r="O34" s="62"/>
    </row>
    <row r="35" spans="1:15" ht="21.9" customHeight="1" thickBot="1">
      <c r="A35" s="58"/>
      <c r="B35" s="315" t="str">
        <f>CONCATENATE("Bitte für den Stammverein nach dem 1. Wechsel (", C10,") pro Jahr die höchste gespielte Meisterschaftsliga ausfüllen (Ziffer 1 einfügen):")</f>
        <v>Bitte für den Stammverein nach dem 1. Wechsel () pro Jahr die höchste gespielte Meisterschaftsliga ausfüllen (Ziffer 1 einfügen):</v>
      </c>
      <c r="C35" s="316"/>
      <c r="D35" s="2"/>
      <c r="E35" s="274"/>
      <c r="F35" s="274"/>
      <c r="G35" s="274"/>
      <c r="H35" s="274"/>
      <c r="I35" s="197" t="s">
        <v>16</v>
      </c>
      <c r="J35" s="10"/>
      <c r="K35" s="292"/>
      <c r="L35" s="10"/>
      <c r="M35" s="10"/>
      <c r="N35" s="74"/>
      <c r="O35" s="62"/>
    </row>
    <row r="36" spans="1:15" ht="21.9" customHeight="1" thickBot="1">
      <c r="A36" s="58"/>
      <c r="B36" s="315"/>
      <c r="C36" s="316"/>
      <c r="D36" s="2"/>
      <c r="E36" s="274"/>
      <c r="F36" s="274"/>
      <c r="G36" s="274"/>
      <c r="H36" s="274"/>
      <c r="I36" s="197" t="s">
        <v>22</v>
      </c>
      <c r="J36" s="10"/>
      <c r="K36" s="292"/>
      <c r="L36" s="10"/>
      <c r="M36" s="10"/>
      <c r="N36" s="74"/>
      <c r="O36" s="62"/>
    </row>
    <row r="37" spans="1:15" ht="21.9" customHeight="1" thickBot="1">
      <c r="A37" s="58"/>
      <c r="B37" s="315"/>
      <c r="C37" s="316"/>
      <c r="D37" s="2"/>
      <c r="E37" s="274"/>
      <c r="F37" s="274"/>
      <c r="G37" s="274"/>
      <c r="H37" s="274"/>
      <c r="I37" s="197" t="s">
        <v>23</v>
      </c>
      <c r="J37" s="10"/>
      <c r="K37" s="292"/>
      <c r="L37" s="10"/>
      <c r="M37" s="10"/>
      <c r="N37" s="74"/>
      <c r="O37" s="62"/>
    </row>
    <row r="38" spans="1:15" ht="4.5" customHeight="1" thickBot="1">
      <c r="A38" s="58"/>
      <c r="B38" s="293"/>
      <c r="C38" s="294"/>
      <c r="D38" s="294"/>
      <c r="E38" s="294"/>
      <c r="F38" s="294"/>
      <c r="G38" s="294"/>
      <c r="H38" s="294"/>
      <c r="I38" s="295"/>
      <c r="J38" s="296"/>
      <c r="K38" s="297"/>
      <c r="L38" s="10"/>
      <c r="M38" s="10"/>
      <c r="N38" s="74"/>
      <c r="O38" s="62"/>
    </row>
    <row r="39" spans="1:15" ht="12.75" customHeight="1">
      <c r="A39" s="58"/>
      <c r="B39" s="8"/>
      <c r="C39" s="2"/>
      <c r="D39" s="2"/>
      <c r="E39" s="2"/>
      <c r="F39" s="2"/>
      <c r="G39" s="2"/>
      <c r="H39" s="2"/>
      <c r="I39" s="6"/>
      <c r="J39" s="10"/>
      <c r="K39" s="10"/>
      <c r="L39" s="10"/>
      <c r="M39" s="10"/>
      <c r="N39" s="74"/>
      <c r="O39" s="62"/>
    </row>
    <row r="40" spans="1:15" ht="15" customHeight="1" thickBot="1">
      <c r="A40" s="248"/>
      <c r="B40" s="302" t="str">
        <f>CONCATENATE("Der ursprüngliche Stammverein (",C8, ") hätte beim 2. Wechsel vom neuen Stammverein (",C12,")  Anspruch auf eine Ausbildungsentschädigung von:")</f>
        <v>Der ursprüngliche Stammverein () hätte beim 2. Wechsel vom neuen Stammverein ()  Anspruch auf eine Ausbildungsentschädigung von:</v>
      </c>
      <c r="C40" s="302"/>
      <c r="D40" s="250"/>
      <c r="E40" s="250"/>
      <c r="F40" s="250"/>
      <c r="G40" s="250"/>
      <c r="H40" s="98"/>
      <c r="I40" s="98"/>
      <c r="J40" s="98"/>
      <c r="K40" s="99"/>
      <c r="L40" s="99"/>
      <c r="M40" s="10"/>
      <c r="N40" s="74"/>
      <c r="O40" s="62"/>
    </row>
    <row r="41" spans="1:15" ht="23.25" customHeight="1" thickBot="1">
      <c r="A41" s="248"/>
      <c r="B41" s="302"/>
      <c r="C41" s="302"/>
      <c r="D41" s="250"/>
      <c r="E41" s="250"/>
      <c r="F41" s="250"/>
      <c r="G41" s="259"/>
      <c r="H41" s="259" t="s">
        <v>54</v>
      </c>
      <c r="I41" s="100" t="s">
        <v>20</v>
      </c>
      <c r="J41" s="309">
        <f>Auswertung!J28</f>
        <v>0</v>
      </c>
      <c r="K41" s="310"/>
      <c r="L41" s="101"/>
      <c r="M41" s="10"/>
      <c r="N41" s="74"/>
      <c r="O41" s="62"/>
    </row>
    <row r="42" spans="1:15" ht="6" customHeight="1" thickBot="1">
      <c r="A42" s="248"/>
      <c r="B42" s="251"/>
      <c r="C42" s="250"/>
      <c r="D42" s="250"/>
      <c r="E42" s="250"/>
      <c r="F42" s="250"/>
      <c r="G42" s="260"/>
      <c r="H42" s="261"/>
      <c r="I42" s="100"/>
      <c r="J42" s="193"/>
      <c r="K42" s="193"/>
      <c r="L42" s="101"/>
      <c r="M42" s="10"/>
      <c r="N42" s="74"/>
      <c r="O42" s="62"/>
    </row>
    <row r="43" spans="1:15" ht="33.75" customHeight="1" thickBot="1">
      <c r="A43" s="248"/>
      <c r="B43" s="302" t="str">
        <f>CONCATENATE("…abzüglich der bereits vom Stammverein nach dem 1. Wechsel (",C10, ") bezogenen Ausbildungsentschädigung (gilt für die letzten 4 Saisonen):")</f>
        <v>…abzüglich der bereits vom Stammverein nach dem 1. Wechsel () bezogenen Ausbildungsentschädigung (gilt für die letzten 4 Saisonen):</v>
      </c>
      <c r="C43" s="302"/>
      <c r="D43" s="250"/>
      <c r="E43" s="250"/>
      <c r="F43" s="250"/>
      <c r="G43" s="260"/>
      <c r="H43" s="202" t="s">
        <v>55</v>
      </c>
      <c r="I43" s="252" t="s">
        <v>20</v>
      </c>
      <c r="J43" s="300">
        <f>IF(Auswertung!J31&gt;J41,J41,Auswertung!J31)</f>
        <v>0</v>
      </c>
      <c r="K43" s="301"/>
      <c r="L43" s="101"/>
      <c r="M43" s="10"/>
      <c r="N43" s="74"/>
      <c r="O43" s="62"/>
    </row>
    <row r="44" spans="1:15" ht="6" customHeight="1" thickBot="1">
      <c r="A44" s="248"/>
      <c r="B44" s="249"/>
      <c r="C44" s="250"/>
      <c r="D44" s="250"/>
      <c r="E44" s="250"/>
      <c r="F44" s="250"/>
      <c r="G44" s="260"/>
      <c r="H44" s="261"/>
      <c r="I44" s="100"/>
      <c r="J44" s="264"/>
      <c r="K44" s="103"/>
      <c r="L44" s="101"/>
      <c r="M44" s="10"/>
      <c r="N44" s="74"/>
      <c r="O44" s="62"/>
    </row>
    <row r="45" spans="1:15" ht="30" customHeight="1" thickBot="1">
      <c r="A45" s="248"/>
      <c r="B45" s="303" t="str">
        <f>CONCATENATE("==&gt; Ausbildungsentschädigung ist zu Gunsten des ursprünglichen Stammvereins (",C8,")  und zu Lasten des neuen Stammvereins (",C12,"). Dieser Betrag kann eingefordert werden bis spätestens 31. Januar ",I4)</f>
        <v>==&gt; Ausbildungsentschädigung ist zu Gunsten des ursprünglichen Stammvereins ()  und zu Lasten des neuen Stammvereins (). Dieser Betrag kann eingefordert werden bis spätestens 31. Januar 2017</v>
      </c>
      <c r="C45" s="303"/>
      <c r="D45" s="250"/>
      <c r="E45" s="250"/>
      <c r="F45" s="253"/>
      <c r="G45" s="253"/>
      <c r="H45" s="262" t="s">
        <v>61</v>
      </c>
      <c r="I45" s="252" t="s">
        <v>20</v>
      </c>
      <c r="J45" s="298">
        <f>J41-J43</f>
        <v>0</v>
      </c>
      <c r="K45" s="299"/>
      <c r="L45" s="101"/>
      <c r="M45" s="10"/>
      <c r="N45" s="74"/>
      <c r="O45" s="62"/>
    </row>
    <row r="46" spans="1:15" ht="6" customHeight="1">
      <c r="A46" s="248"/>
      <c r="B46" s="254"/>
      <c r="C46" s="250"/>
      <c r="D46" s="250"/>
      <c r="E46" s="250"/>
      <c r="F46" s="250"/>
      <c r="G46" s="252"/>
      <c r="H46" s="99"/>
      <c r="I46" s="100"/>
      <c r="J46" s="200"/>
      <c r="K46" s="101"/>
      <c r="L46" s="101"/>
      <c r="M46" s="10"/>
      <c r="N46" s="74"/>
      <c r="O46" s="62"/>
    </row>
    <row r="47" spans="1:15" ht="5.25" customHeight="1" thickBot="1">
      <c r="A47" s="255"/>
      <c r="B47" s="256"/>
      <c r="C47" s="257"/>
      <c r="D47" s="257"/>
      <c r="E47" s="257"/>
      <c r="F47" s="257"/>
      <c r="G47" s="257"/>
      <c r="H47" s="106"/>
      <c r="I47" s="107"/>
      <c r="J47" s="108"/>
      <c r="K47" s="108"/>
      <c r="L47" s="108"/>
      <c r="M47" s="108"/>
      <c r="N47" s="108"/>
      <c r="O47" s="263"/>
    </row>
    <row r="48" spans="1:15" ht="14.4" thickTop="1"/>
    <row r="49" spans="3:3">
      <c r="C49" s="49"/>
    </row>
  </sheetData>
  <sheetProtection password="CDD0" sheet="1" objects="1" scenarios="1" selectLockedCells="1"/>
  <protectedRanges>
    <protectedRange password="CDD0" sqref="A1:B5 A48:B49 A18:B28 A6:A10 A14:A17" name="Fragetext"/>
    <protectedRange password="CDD0" sqref="E15 C9 F15:F18 C7:J7 C24:D28 D5:J7 C14:C23 E24:G27 D19:J19 D20 E20:J21 J15:J18 H16:I18 J8:J9 G22:I23 J22:J28 H24:I28 C1:J5 K1:K10 D14:J14 K14:K28 D8:D10 J13 H8:I10 D48:J49 C48" name="sämtlicher Fragetext und Erläuterungstext"/>
    <protectedRange password="CDD0" sqref="B35 C36:C37 B38:B39 B29:B33 A29:A39" name="Fragetext_1"/>
    <protectedRange password="CDD0" sqref="E39:K39 E32:I33 E29:H29 E34:J38 J31:J33 K31:K38 E31:H31 D29:D39 C38:C39 C29:C33 E30 J29:K30 I29:I31" name="sämtlicher Fragetext und Erläuterungstext_1"/>
    <protectedRange password="CDD0" sqref="A11:A13" name="Fragetext_2"/>
    <protectedRange password="CDD0" sqref="C11 D11:D13 H11:I13 K11:K13 J11:J12" name="sämtlicher Fragetext und Erläuterungstext_2"/>
    <protectedRange password="CDD0" sqref="C13 F13:G13" name="Fragetext_4"/>
    <protectedRange password="CDD0" sqref="E9:G9 E13 F8:G8 E11:G11 F10:G10 F12:G12" name="sämtlicher Fragetext und Erläuterungstext_3"/>
    <protectedRange password="CDD0" sqref="L1:L9 L10:M11 L51:L52 L12:L39" name="sämtlicher Fragetext und Erläuterungstext_4"/>
    <protectedRange password="CDD0" sqref="C40 A40:A46 B41:B46" name="Fragetext_5"/>
    <protectedRange password="CDD0" sqref="E46:F46 C44:D46 D40:E43 F42:F43 H40:I40 I41 J40:K41 G44:K46 H42:K43 C41:C42" name="sämtlicher Fragetext und Erläuterungstext_5"/>
    <protectedRange password="CDD0" sqref="A47:B47" name="Fragetext_6"/>
    <protectedRange password="CDD0" sqref="C47:K47 M47:O47" name="sämtlicher Fragetext und Erläuterungstext_6"/>
    <protectedRange password="CDD0" sqref="B6:B14" name="Fragetext_7"/>
    <protectedRange password="CDD0" sqref="B15:B17" name="Fragetext_1_1"/>
    <protectedRange password="CDD0" sqref="E8" name="sämtlicher Fragetext und Erläuterungstext_7"/>
    <protectedRange password="CDD0" sqref="E10" name="sämtlicher Fragetext und Erläuterungstext_8"/>
    <protectedRange password="CDD0" sqref="E12" name="sämtlicher Fragetext und Erläuterungstext_9"/>
  </protectedRanges>
  <mergeCells count="13">
    <mergeCell ref="J6:K6"/>
    <mergeCell ref="E15:H17"/>
    <mergeCell ref="E31:H31"/>
    <mergeCell ref="J41:K41"/>
    <mergeCell ref="B15:B17"/>
    <mergeCell ref="E19:H19"/>
    <mergeCell ref="B35:C37"/>
    <mergeCell ref="B30:C34"/>
    <mergeCell ref="J45:K45"/>
    <mergeCell ref="J43:K43"/>
    <mergeCell ref="B40:C41"/>
    <mergeCell ref="B43:C43"/>
    <mergeCell ref="B45:C45"/>
  </mergeCells>
  <phoneticPr fontId="2" type="noConversion"/>
  <printOptions horizontalCentered="1" verticalCentered="1"/>
  <pageMargins left="0.39370078740157483" right="0.39370078740157483" top="0.43307086614173229" bottom="0.55118110236220474" header="0.39370078740157483" footer="0.39370078740157483"/>
  <pageSetup paperSize="9" scale="73" orientation="landscape" r:id="rId1"/>
  <headerFooter alignWithMargins="0">
    <oddHeader>&amp;C&amp;G</oddHeader>
    <oddFooter xml:space="preserve">&amp;L&amp;8Rechner Ausbildungsentschädigung 2013/2014&amp;R&amp;8Swiss Volley </oddFooter>
  </headerFooter>
  <ignoredErrors>
    <ignoredError sqref="C22" emptyCellReferenc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26"/>
  <sheetViews>
    <sheetView zoomScale="150" workbookViewId="0">
      <selection activeCell="A11" sqref="A11"/>
    </sheetView>
  </sheetViews>
  <sheetFormatPr baseColWidth="10" defaultColWidth="10.88671875" defaultRowHeight="13.2"/>
  <cols>
    <col min="1" max="5" width="10.88671875" style="138"/>
    <col min="6" max="6" width="1.109375" style="138" customWidth="1"/>
    <col min="7" max="16384" width="10.88671875" style="138"/>
  </cols>
  <sheetData>
    <row r="1" spans="1:12" ht="21" thickBot="1">
      <c r="A1" s="18" t="s">
        <v>17</v>
      </c>
      <c r="B1" s="19"/>
      <c r="C1" s="19"/>
      <c r="D1" s="19"/>
      <c r="E1" s="19"/>
      <c r="F1" s="33"/>
      <c r="G1" s="33"/>
      <c r="H1" s="33"/>
      <c r="I1" s="33"/>
      <c r="J1" s="33"/>
      <c r="K1" s="33"/>
      <c r="L1" s="34"/>
    </row>
    <row r="2" spans="1:12" ht="27.75" customHeight="1">
      <c r="A2" s="20"/>
      <c r="B2" s="321" t="s">
        <v>30</v>
      </c>
      <c r="C2" s="322"/>
      <c r="D2" s="322"/>
      <c r="E2" s="323"/>
      <c r="F2" s="10"/>
      <c r="G2" s="10"/>
      <c r="H2" s="10"/>
      <c r="I2" s="10"/>
      <c r="J2" s="10"/>
      <c r="K2" s="10"/>
      <c r="L2" s="35"/>
    </row>
    <row r="3" spans="1:12" ht="29.25" customHeight="1" thickBot="1">
      <c r="A3" s="21" t="s">
        <v>18</v>
      </c>
      <c r="B3" s="22" t="s">
        <v>19</v>
      </c>
      <c r="C3" s="23" t="s">
        <v>34</v>
      </c>
      <c r="D3" s="24" t="s">
        <v>35</v>
      </c>
      <c r="E3" s="25" t="s">
        <v>36</v>
      </c>
      <c r="F3" s="10"/>
      <c r="G3" s="10"/>
      <c r="H3" s="10"/>
      <c r="I3" s="10"/>
      <c r="J3" s="10"/>
      <c r="K3" s="10"/>
      <c r="L3" s="35"/>
    </row>
    <row r="4" spans="1:12" ht="15.6">
      <c r="A4" s="26" t="s">
        <v>21</v>
      </c>
      <c r="B4" s="153">
        <v>100</v>
      </c>
      <c r="C4" s="154">
        <v>100</v>
      </c>
      <c r="D4" s="155">
        <v>100</v>
      </c>
      <c r="E4" s="156">
        <v>200</v>
      </c>
      <c r="F4" s="10"/>
      <c r="G4" s="10"/>
      <c r="H4" s="10"/>
      <c r="I4" s="10"/>
      <c r="J4" s="10"/>
      <c r="K4" s="10"/>
      <c r="L4" s="35"/>
    </row>
    <row r="5" spans="1:12" ht="15.6">
      <c r="A5" s="27" t="s">
        <v>22</v>
      </c>
      <c r="B5" s="157">
        <v>150</v>
      </c>
      <c r="C5" s="158">
        <v>125</v>
      </c>
      <c r="D5" s="159">
        <v>150</v>
      </c>
      <c r="E5" s="160">
        <v>300</v>
      </c>
      <c r="F5" s="10"/>
      <c r="G5" s="10"/>
      <c r="H5" s="10"/>
      <c r="I5" s="10"/>
      <c r="J5" s="10"/>
      <c r="K5" s="10"/>
      <c r="L5" s="35"/>
    </row>
    <row r="6" spans="1:12" ht="16.2" thickBot="1">
      <c r="A6" s="28" t="s">
        <v>23</v>
      </c>
      <c r="B6" s="161">
        <v>250</v>
      </c>
      <c r="C6" s="162">
        <v>200</v>
      </c>
      <c r="D6" s="163">
        <v>250</v>
      </c>
      <c r="E6" s="164">
        <v>500</v>
      </c>
      <c r="F6" s="10"/>
      <c r="G6" s="10"/>
      <c r="H6" s="10"/>
      <c r="I6" s="10"/>
      <c r="J6" s="10"/>
      <c r="K6" s="10"/>
      <c r="L6" s="35"/>
    </row>
    <row r="7" spans="1:12">
      <c r="A7" s="29"/>
      <c r="B7" s="10"/>
      <c r="C7" s="10"/>
      <c r="D7" s="10"/>
      <c r="E7" s="10"/>
      <c r="F7" s="10"/>
      <c r="G7" s="10"/>
      <c r="H7" s="10"/>
      <c r="I7" s="10"/>
      <c r="J7" s="10"/>
      <c r="K7" s="10"/>
      <c r="L7" s="35"/>
    </row>
    <row r="8" spans="1:12">
      <c r="A8" s="29" t="s">
        <v>37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35"/>
    </row>
    <row r="9" spans="1:12">
      <c r="A9" s="29"/>
      <c r="B9" s="10"/>
      <c r="C9" s="10"/>
      <c r="D9" s="10"/>
      <c r="E9" s="10"/>
      <c r="F9" s="10"/>
      <c r="G9" s="10"/>
      <c r="H9" s="10"/>
      <c r="I9" s="10"/>
      <c r="J9" s="10"/>
      <c r="K9" s="10"/>
      <c r="L9" s="35"/>
    </row>
    <row r="10" spans="1:12" ht="13.8" thickBot="1">
      <c r="A10" s="175" t="s">
        <v>49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35"/>
    </row>
    <row r="11" spans="1:12" ht="14.4" thickBot="1">
      <c r="A11" s="174">
        <v>2016</v>
      </c>
      <c r="B11" s="165" t="s">
        <v>51</v>
      </c>
      <c r="C11" s="10"/>
      <c r="D11" s="10"/>
      <c r="E11" s="176">
        <f>A11</f>
        <v>2016</v>
      </c>
      <c r="F11" s="177" t="s">
        <v>6</v>
      </c>
      <c r="G11" s="177">
        <f>E11+1</f>
        <v>2017</v>
      </c>
      <c r="H11" s="10"/>
      <c r="I11" s="10"/>
      <c r="J11" s="10"/>
      <c r="K11" s="10"/>
      <c r="L11" s="35"/>
    </row>
    <row r="12" spans="1:12" ht="16.2" thickBot="1">
      <c r="A12" s="167">
        <f>A11-22</f>
        <v>1994</v>
      </c>
      <c r="B12" s="166" t="s">
        <v>50</v>
      </c>
      <c r="C12" s="10"/>
      <c r="D12" s="10"/>
      <c r="E12" s="10"/>
      <c r="F12" s="10"/>
      <c r="G12" s="10"/>
      <c r="H12" s="10"/>
      <c r="I12" s="10"/>
      <c r="J12" s="10"/>
      <c r="K12" s="10"/>
      <c r="L12" s="35"/>
    </row>
    <row r="13" spans="1:12">
      <c r="A13" s="2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35"/>
    </row>
    <row r="14" spans="1:12">
      <c r="A14" s="2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35"/>
    </row>
    <row r="15" spans="1:12">
      <c r="A15" s="2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35"/>
    </row>
    <row r="16" spans="1:12" s="141" customFormat="1" ht="10.199999999999999">
      <c r="A16" s="142" t="s">
        <v>43</v>
      </c>
      <c r="B16" s="143"/>
      <c r="C16" s="143"/>
      <c r="D16" s="143"/>
      <c r="E16" s="143"/>
      <c r="F16" s="143"/>
      <c r="G16" s="143"/>
      <c r="H16" s="143"/>
      <c r="I16" s="143"/>
      <c r="J16" s="144"/>
      <c r="K16" s="139"/>
      <c r="L16" s="140"/>
    </row>
    <row r="17" spans="1:12" s="141" customFormat="1" ht="10.199999999999999">
      <c r="A17" s="145" t="s">
        <v>41</v>
      </c>
      <c r="B17" s="146"/>
      <c r="C17" s="146"/>
      <c r="D17" s="146"/>
      <c r="E17" s="146"/>
      <c r="F17" s="146"/>
      <c r="G17" s="146"/>
      <c r="H17" s="146"/>
      <c r="I17" s="146"/>
      <c r="J17" s="147"/>
      <c r="K17" s="139"/>
      <c r="L17" s="140"/>
    </row>
    <row r="18" spans="1:12" s="141" customFormat="1" ht="10.199999999999999">
      <c r="A18" s="148" t="s">
        <v>42</v>
      </c>
      <c r="B18" s="149"/>
      <c r="C18" s="149"/>
      <c r="D18" s="149"/>
      <c r="E18" s="149"/>
      <c r="F18" s="149"/>
      <c r="G18" s="149"/>
      <c r="H18" s="149"/>
      <c r="I18" s="149"/>
      <c r="J18" s="150"/>
      <c r="K18" s="139"/>
      <c r="L18" s="140"/>
    </row>
    <row r="19" spans="1:12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0"/>
      <c r="L19" s="35"/>
    </row>
    <row r="20" spans="1:12">
      <c r="A20" s="2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35"/>
    </row>
    <row r="21" spans="1:12">
      <c r="A21" s="2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5"/>
    </row>
    <row r="22" spans="1:12">
      <c r="A22" s="2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35"/>
    </row>
    <row r="23" spans="1:12">
      <c r="A23" s="2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35"/>
    </row>
    <row r="24" spans="1:12">
      <c r="A24" s="2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35"/>
    </row>
    <row r="25" spans="1:12">
      <c r="A25" s="2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35"/>
    </row>
    <row r="26" spans="1:12" ht="13.8" thickBot="1">
      <c r="A26" s="38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7"/>
    </row>
  </sheetData>
  <sheetProtection algorithmName="SHA-512" hashValue="c4Zu9rm7JXHuIZcheS8PWP/0hE79NgDsjJ6gy9hlG/jXH5GgVplWIZYE2jlyvJZkLPCA/Y86tWTLzgXNCueU5g==" saltValue="dy278f9/u17YZfX5MDRipA==" spinCount="100000" sheet="1" selectLockedCells="1"/>
  <mergeCells count="1">
    <mergeCell ref="B2:E2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O54"/>
  <sheetViews>
    <sheetView zoomScale="70" zoomScaleNormal="70" zoomScaleSheetLayoutView="100" workbookViewId="0">
      <selection activeCell="F23" sqref="F23"/>
    </sheetView>
  </sheetViews>
  <sheetFormatPr baseColWidth="10" defaultColWidth="11.44140625" defaultRowHeight="13.8"/>
  <cols>
    <col min="1" max="1" width="1.88671875" style="49" customWidth="1"/>
    <col min="2" max="2" width="90.6640625" style="30" customWidth="1"/>
    <col min="3" max="3" width="19.44140625" style="110" customWidth="1"/>
    <col min="4" max="4" width="1" style="110" customWidth="1"/>
    <col min="5" max="8" width="6.6640625" style="110" customWidth="1"/>
    <col min="9" max="9" width="6.109375" style="111" customWidth="1"/>
    <col min="10" max="10" width="17" style="49" customWidth="1"/>
    <col min="11" max="12" width="0.6640625" style="49" customWidth="1"/>
    <col min="13" max="13" width="1.88671875" style="49" customWidth="1"/>
    <col min="14" max="14" width="1.33203125" style="49" customWidth="1"/>
    <col min="15" max="15" width="81" style="49" customWidth="1"/>
    <col min="16" max="16384" width="11.44140625" style="49"/>
  </cols>
  <sheetData>
    <row r="1" spans="1:15" ht="6" customHeight="1" thickTop="1">
      <c r="A1" s="42"/>
      <c r="B1" s="43"/>
      <c r="C1" s="44"/>
      <c r="D1" s="44"/>
      <c r="E1" s="44"/>
      <c r="F1" s="44"/>
      <c r="G1" s="44"/>
      <c r="H1" s="44"/>
      <c r="I1" s="45"/>
      <c r="J1" s="46"/>
      <c r="K1" s="46"/>
      <c r="L1" s="46"/>
      <c r="M1" s="46"/>
      <c r="N1" s="47"/>
      <c r="O1" s="48"/>
    </row>
    <row r="2" spans="1:15" s="15" customFormat="1" ht="21" customHeight="1">
      <c r="A2" s="50"/>
      <c r="B2" s="113" t="s">
        <v>7</v>
      </c>
      <c r="C2" s="114"/>
      <c r="D2" s="114"/>
      <c r="E2" s="114"/>
      <c r="F2" s="114"/>
      <c r="G2" s="114"/>
      <c r="H2" s="114"/>
      <c r="I2" s="115"/>
      <c r="J2" s="116" t="s">
        <v>45</v>
      </c>
      <c r="K2" s="117"/>
      <c r="L2" s="117"/>
      <c r="M2" s="55"/>
      <c r="N2" s="56"/>
      <c r="O2" s="57"/>
    </row>
    <row r="3" spans="1:15" s="63" customFormat="1" ht="5.25" customHeight="1">
      <c r="A3" s="58"/>
      <c r="B3" s="59"/>
      <c r="C3" s="60"/>
      <c r="D3" s="60"/>
      <c r="E3" s="60"/>
      <c r="F3" s="60"/>
      <c r="G3" s="60"/>
      <c r="H3" s="60"/>
      <c r="I3" s="61"/>
      <c r="J3" s="10"/>
      <c r="K3" s="10"/>
      <c r="L3" s="10"/>
      <c r="M3" s="10"/>
      <c r="N3" s="62"/>
      <c r="O3" s="48"/>
    </row>
    <row r="4" spans="1:15" s="72" customFormat="1" ht="18" customHeight="1">
      <c r="A4" s="64"/>
      <c r="B4" s="65" t="s">
        <v>8</v>
      </c>
      <c r="C4" s="118" t="s">
        <v>9</v>
      </c>
      <c r="D4" s="119"/>
      <c r="E4" s="119"/>
      <c r="F4" s="120"/>
      <c r="G4" s="120">
        <f>'AE-Rechner mehrfach'!G4</f>
        <v>2016</v>
      </c>
      <c r="H4" s="121" t="s">
        <v>6</v>
      </c>
      <c r="I4" s="122">
        <f>'AE-Rechner mehrfach'!I4</f>
        <v>2017</v>
      </c>
      <c r="J4" s="69"/>
      <c r="K4" s="69"/>
      <c r="L4" s="69"/>
      <c r="M4" s="69"/>
      <c r="N4" s="70"/>
      <c r="O4" s="71"/>
    </row>
    <row r="5" spans="1:15" ht="6" customHeight="1" thickBot="1">
      <c r="A5" s="58"/>
      <c r="B5" s="8"/>
      <c r="C5" s="2"/>
      <c r="D5" s="2"/>
      <c r="E5" s="2"/>
      <c r="F5" s="2"/>
      <c r="G5" s="2"/>
      <c r="H5" s="2"/>
      <c r="I5" s="6"/>
      <c r="J5" s="10"/>
      <c r="K5" s="73"/>
      <c r="L5" s="73"/>
      <c r="M5" s="74"/>
      <c r="N5" s="62"/>
      <c r="O5" s="48"/>
    </row>
    <row r="6" spans="1:15" s="15" customFormat="1" ht="15" customHeight="1" thickBot="1">
      <c r="A6" s="50"/>
      <c r="B6" s="75" t="s">
        <v>10</v>
      </c>
      <c r="C6" s="186">
        <f>IF('AE-Rechner mehrfach'!C6&gt;(TarifeAb1213!A12-1),1,0)</f>
        <v>0</v>
      </c>
      <c r="D6" s="76"/>
      <c r="E6" s="4" t="s">
        <v>47</v>
      </c>
      <c r="F6" s="4"/>
      <c r="G6" s="31"/>
      <c r="H6" s="9"/>
      <c r="I6" s="77"/>
      <c r="J6" s="7"/>
      <c r="K6" s="78"/>
      <c r="L6" s="78"/>
      <c r="M6" s="79"/>
      <c r="N6" s="56"/>
      <c r="O6" s="57"/>
    </row>
    <row r="7" spans="1:15" ht="6" customHeight="1" thickBot="1">
      <c r="A7" s="58"/>
      <c r="B7" s="80"/>
      <c r="C7" s="2"/>
      <c r="D7" s="2"/>
      <c r="E7" s="81"/>
      <c r="F7" s="81"/>
      <c r="G7" s="81"/>
      <c r="H7" s="2"/>
      <c r="I7" s="6"/>
      <c r="J7" s="10"/>
      <c r="K7" s="73"/>
      <c r="L7" s="73"/>
      <c r="M7" s="74"/>
      <c r="N7" s="62"/>
      <c r="O7" s="48"/>
    </row>
    <row r="8" spans="1:15" s="15" customFormat="1" ht="15" customHeight="1" thickBot="1">
      <c r="A8" s="50"/>
      <c r="B8" s="82" t="s">
        <v>11</v>
      </c>
      <c r="C8" s="83">
        <f>'AE-Rechner mehrfach'!C8</f>
        <v>0</v>
      </c>
      <c r="D8" s="84"/>
      <c r="E8" s="85" t="s">
        <v>12</v>
      </c>
      <c r="F8" s="85"/>
      <c r="G8" s="31"/>
      <c r="H8" s="9"/>
      <c r="I8" s="77"/>
      <c r="J8" s="7"/>
      <c r="K8" s="78"/>
      <c r="L8" s="78"/>
      <c r="M8" s="79"/>
      <c r="N8" s="56"/>
      <c r="O8" s="57"/>
    </row>
    <row r="9" spans="1:15" ht="6" customHeight="1" thickBot="1">
      <c r="A9" s="58"/>
      <c r="B9" s="86"/>
      <c r="C9" s="2"/>
      <c r="D9" s="2"/>
      <c r="E9" s="81"/>
      <c r="F9" s="81"/>
      <c r="G9" s="81"/>
      <c r="H9" s="2"/>
      <c r="I9" s="6"/>
      <c r="J9" s="10"/>
      <c r="K9" s="73"/>
      <c r="L9" s="73"/>
      <c r="M9" s="74"/>
      <c r="N9" s="62"/>
      <c r="O9" s="48"/>
    </row>
    <row r="10" spans="1:15" s="15" customFormat="1" ht="15" customHeight="1" thickBot="1">
      <c r="A10" s="50"/>
      <c r="B10" s="87" t="s">
        <v>15</v>
      </c>
      <c r="C10" s="88">
        <f>'AE-Rechner mehrfach'!C10</f>
        <v>0</v>
      </c>
      <c r="D10" s="89"/>
      <c r="E10" s="1" t="s">
        <v>13</v>
      </c>
      <c r="F10" s="1"/>
      <c r="G10" s="31"/>
      <c r="H10" s="9"/>
      <c r="I10" s="172">
        <f>G4</f>
        <v>2016</v>
      </c>
      <c r="J10" s="7"/>
      <c r="K10" s="78"/>
      <c r="L10" s="78"/>
      <c r="M10" s="79"/>
      <c r="N10" s="56"/>
      <c r="O10" s="57"/>
    </row>
    <row r="11" spans="1:15" ht="12.75" customHeight="1" thickBot="1">
      <c r="A11" s="58"/>
      <c r="B11" s="80"/>
      <c r="C11" s="2"/>
      <c r="D11" s="2"/>
      <c r="E11" s="127" t="s">
        <v>24</v>
      </c>
      <c r="F11" s="129" t="s">
        <v>25</v>
      </c>
      <c r="G11" s="132" t="s">
        <v>26</v>
      </c>
      <c r="H11" s="135" t="s">
        <v>27</v>
      </c>
      <c r="I11" s="173">
        <f>I4</f>
        <v>2017</v>
      </c>
      <c r="J11" s="10"/>
      <c r="K11" s="73"/>
      <c r="L11" s="73"/>
      <c r="M11" s="74"/>
      <c r="N11" s="62"/>
      <c r="O11" s="48"/>
    </row>
    <row r="12" spans="1:15" ht="15" customHeight="1" thickBot="1">
      <c r="A12" s="58"/>
      <c r="B12" s="324" t="s">
        <v>0</v>
      </c>
      <c r="C12" s="2"/>
      <c r="D12" s="2"/>
      <c r="E12" s="128">
        <f>TarifeAb1213!B4*$I12</f>
        <v>0</v>
      </c>
      <c r="F12" s="130">
        <f>TarifeAb1213!C4*$I12</f>
        <v>0</v>
      </c>
      <c r="G12" s="133">
        <f>TarifeAb1213!D4*$I12</f>
        <v>0</v>
      </c>
      <c r="H12" s="178">
        <f>TarifeAb1213!E4*$I12</f>
        <v>0</v>
      </c>
      <c r="I12" s="3">
        <f>IF('AE-Rechner mehrfach'!J15*$C$6&gt;0,1,0)</f>
        <v>0</v>
      </c>
      <c r="J12" s="12" t="s">
        <v>16</v>
      </c>
      <c r="K12" s="73"/>
      <c r="L12" s="73"/>
      <c r="M12" s="74"/>
      <c r="N12" s="62"/>
      <c r="O12" s="187"/>
    </row>
    <row r="13" spans="1:15" ht="15" customHeight="1" thickBot="1">
      <c r="A13" s="58"/>
      <c r="B13" s="324"/>
      <c r="C13" s="41">
        <f>C10</f>
        <v>0</v>
      </c>
      <c r="D13" s="2"/>
      <c r="E13" s="128">
        <f>TarifeAb1213!B5*Auswertung!$I13</f>
        <v>0</v>
      </c>
      <c r="F13" s="130">
        <f>TarifeAb1213!C5*Auswertung!$I13</f>
        <v>0</v>
      </c>
      <c r="G13" s="133">
        <f>TarifeAb1213!D5*Auswertung!$I13</f>
        <v>0</v>
      </c>
      <c r="H13" s="178">
        <f>TarifeAb1213!E5*Auswertung!$I13</f>
        <v>0</v>
      </c>
      <c r="I13" s="3">
        <f>IF('AE-Rechner mehrfach'!J16*$C$6&gt;0,1,0)</f>
        <v>0</v>
      </c>
      <c r="J13" s="12" t="s">
        <v>22</v>
      </c>
      <c r="K13" s="73"/>
      <c r="L13" s="73"/>
      <c r="M13" s="74"/>
      <c r="N13" s="62"/>
      <c r="O13" s="48"/>
    </row>
    <row r="14" spans="1:15" ht="15" customHeight="1" thickBot="1">
      <c r="A14" s="58"/>
      <c r="B14" s="325"/>
      <c r="C14" s="5"/>
      <c r="D14" s="90"/>
      <c r="E14" s="128">
        <f>TarifeAb1213!B6*Auswertung!$I14</f>
        <v>0</v>
      </c>
      <c r="F14" s="130">
        <f>TarifeAb1213!C6*Auswertung!$I14</f>
        <v>0</v>
      </c>
      <c r="G14" s="133">
        <f>TarifeAb1213!D6*Auswertung!$I14</f>
        <v>0</v>
      </c>
      <c r="H14" s="178">
        <f>TarifeAb1213!E6*Auswertung!$I14</f>
        <v>0</v>
      </c>
      <c r="I14" s="3">
        <f>IF('AE-Rechner mehrfach'!J17*$C$6&gt;0,1,0)</f>
        <v>0</v>
      </c>
      <c r="J14" s="12" t="s">
        <v>23</v>
      </c>
      <c r="K14" s="73"/>
      <c r="L14" s="73"/>
      <c r="M14" s="74"/>
      <c r="N14" s="62"/>
      <c r="O14" s="48"/>
    </row>
    <row r="15" spans="1:15" ht="6" customHeight="1">
      <c r="A15" s="58"/>
      <c r="B15" s="8"/>
      <c r="C15" s="2"/>
      <c r="D15" s="2"/>
      <c r="E15" s="2"/>
      <c r="F15" s="2"/>
      <c r="G15" s="2"/>
      <c r="H15" s="2"/>
      <c r="I15" s="10"/>
      <c r="J15" s="32"/>
      <c r="K15" s="73"/>
      <c r="L15" s="73"/>
      <c r="M15" s="74"/>
      <c r="N15" s="62"/>
      <c r="O15" s="48"/>
    </row>
    <row r="16" spans="1:15" ht="14.25" customHeight="1">
      <c r="A16" s="58"/>
      <c r="B16" s="91" t="s">
        <v>14</v>
      </c>
      <c r="C16" s="2"/>
      <c r="D16" s="2"/>
      <c r="E16" s="328" t="s">
        <v>5</v>
      </c>
      <c r="F16" s="329"/>
      <c r="G16" s="329"/>
      <c r="H16" s="330"/>
      <c r="I16" s="6"/>
      <c r="J16" s="10"/>
      <c r="K16" s="73"/>
      <c r="L16" s="73"/>
      <c r="M16" s="74"/>
      <c r="N16" s="62"/>
      <c r="O16" s="48"/>
    </row>
    <row r="17" spans="1:15" ht="12.9" customHeight="1">
      <c r="A17" s="58"/>
      <c r="B17" s="92"/>
      <c r="C17" s="2"/>
      <c r="D17" s="2"/>
      <c r="E17" s="171">
        <f t="shared" ref="E17:G18" si="0">F17-1</f>
        <v>2012</v>
      </c>
      <c r="F17" s="171">
        <f t="shared" si="0"/>
        <v>2013</v>
      </c>
      <c r="G17" s="171">
        <f t="shared" si="0"/>
        <v>2014</v>
      </c>
      <c r="H17" s="171">
        <f>TarifeAb1213!A11-1</f>
        <v>2015</v>
      </c>
      <c r="I17" s="6"/>
      <c r="J17" s="10"/>
      <c r="K17" s="73"/>
      <c r="L17" s="73"/>
      <c r="M17" s="74"/>
      <c r="N17" s="62"/>
      <c r="O17" s="48"/>
    </row>
    <row r="18" spans="1:15" ht="12.9" customHeight="1" thickBot="1">
      <c r="A18" s="58"/>
      <c r="B18" s="80"/>
      <c r="C18" s="9"/>
      <c r="D18" s="9"/>
      <c r="E18" s="170">
        <f t="shared" si="0"/>
        <v>2013</v>
      </c>
      <c r="F18" s="170">
        <f t="shared" si="0"/>
        <v>2014</v>
      </c>
      <c r="G18" s="170">
        <f t="shared" si="0"/>
        <v>2015</v>
      </c>
      <c r="H18" s="170">
        <f>TarifeAb1213!A11</f>
        <v>2016</v>
      </c>
      <c r="I18" s="6"/>
      <c r="J18" s="10"/>
      <c r="K18" s="73"/>
      <c r="L18" s="73"/>
      <c r="M18" s="74"/>
      <c r="N18" s="62"/>
      <c r="O18" s="48"/>
    </row>
    <row r="19" spans="1:15" s="15" customFormat="1" ht="30.9" customHeight="1" thickBot="1">
      <c r="A19" s="50"/>
      <c r="B19" s="11" t="s">
        <v>1</v>
      </c>
      <c r="C19" s="112">
        <f>C8</f>
        <v>0</v>
      </c>
      <c r="D19" s="93"/>
      <c r="E19" s="94">
        <f>IF('AE-Rechner mehrfach'!E22&gt;0,SUM($E$12:$E$14),0)</f>
        <v>0</v>
      </c>
      <c r="F19" s="94">
        <f>IF('AE-Rechner mehrfach'!F22&gt;0,SUM($E$12:$E$14),0)</f>
        <v>0</v>
      </c>
      <c r="G19" s="94">
        <f>IF('AE-Rechner mehrfach'!G22&gt;0,SUM($E$12:$E$14),0)</f>
        <v>0</v>
      </c>
      <c r="H19" s="94">
        <f>IF('AE-Rechner mehrfach'!H22&gt;0,SUM($E$12:$E$14),0)</f>
        <v>0</v>
      </c>
      <c r="I19" s="124" t="s">
        <v>28</v>
      </c>
      <c r="J19" s="123">
        <f>IF(SUM($I$12:$I$14)&gt;1,0,SUM(E19:H19))</f>
        <v>0</v>
      </c>
      <c r="K19" s="78"/>
      <c r="L19" s="78"/>
      <c r="M19" s="79"/>
      <c r="N19" s="56"/>
      <c r="O19" s="57"/>
    </row>
    <row r="20" spans="1:15" ht="6" customHeight="1" thickBot="1">
      <c r="A20" s="58"/>
      <c r="B20" s="80"/>
      <c r="C20" s="12"/>
      <c r="D20" s="12"/>
      <c r="E20" s="96"/>
      <c r="F20" s="96"/>
      <c r="G20" s="13"/>
      <c r="H20" s="13"/>
      <c r="I20" s="6"/>
      <c r="J20" s="10"/>
      <c r="K20" s="73"/>
      <c r="L20" s="73"/>
      <c r="M20" s="74"/>
      <c r="N20" s="62"/>
      <c r="O20" s="48"/>
    </row>
    <row r="21" spans="1:15" s="15" customFormat="1" ht="30.9" customHeight="1" thickBot="1">
      <c r="A21" s="50"/>
      <c r="B21" s="11" t="s">
        <v>33</v>
      </c>
      <c r="C21" s="16" t="s">
        <v>38</v>
      </c>
      <c r="D21" s="14"/>
      <c r="E21" s="17">
        <f>'AE-Rechner mehrfach'!E24*(SUM($F12:$F14))*'AE-Rechner mehrfach'!E22</f>
        <v>0</v>
      </c>
      <c r="F21" s="17">
        <f>'AE-Rechner mehrfach'!F24*(SUM($F12:$F14))*'AE-Rechner mehrfach'!F22</f>
        <v>0</v>
      </c>
      <c r="G21" s="17">
        <f>'AE-Rechner mehrfach'!G24*(SUM($F12:$F14))*'AE-Rechner mehrfach'!G22</f>
        <v>0</v>
      </c>
      <c r="H21" s="17">
        <f>'AE-Rechner mehrfach'!H24*(SUM($F12:$F14))*'AE-Rechner mehrfach'!H22</f>
        <v>0</v>
      </c>
      <c r="I21" s="124" t="s">
        <v>28</v>
      </c>
      <c r="J21" s="125">
        <f>IF(SUM($I$12:$I$14)&gt;1,0,SUM(E21:H21))</f>
        <v>0</v>
      </c>
      <c r="K21" s="7"/>
      <c r="L21" s="7"/>
      <c r="M21" s="79"/>
      <c r="N21" s="56"/>
      <c r="O21" s="57"/>
    </row>
    <row r="22" spans="1:15" ht="6" customHeight="1" thickBot="1">
      <c r="A22" s="58"/>
      <c r="B22" s="80"/>
      <c r="C22" s="9"/>
      <c r="D22" s="12"/>
      <c r="E22" s="2"/>
      <c r="F22" s="2"/>
      <c r="G22" s="2"/>
      <c r="H22" s="2"/>
      <c r="I22" s="6"/>
      <c r="J22" s="10"/>
      <c r="K22" s="10"/>
      <c r="L22" s="10"/>
      <c r="M22" s="74"/>
      <c r="N22" s="62"/>
      <c r="O22" s="48"/>
    </row>
    <row r="23" spans="1:15" s="15" customFormat="1" ht="30.9" customHeight="1" thickBot="1">
      <c r="A23" s="50"/>
      <c r="B23" s="11" t="s">
        <v>39</v>
      </c>
      <c r="C23" s="16" t="s">
        <v>31</v>
      </c>
      <c r="D23" s="14"/>
      <c r="E23" s="131">
        <f>'AE-Rechner mehrfach'!E26*(SUM($G12:$G14))*'AE-Rechner mehrfach'!E22</f>
        <v>0</v>
      </c>
      <c r="F23" s="131">
        <f>'AE-Rechner mehrfach'!F26*(SUM($G12:$G14))*'AE-Rechner mehrfach'!F22</f>
        <v>0</v>
      </c>
      <c r="G23" s="131">
        <f>'AE-Rechner mehrfach'!G26*(SUM($G12:$G14))*'AE-Rechner mehrfach'!G22</f>
        <v>0</v>
      </c>
      <c r="H23" s="131">
        <f>'AE-Rechner mehrfach'!H26*(SUM($G12:$G14))*'AE-Rechner mehrfach'!H22</f>
        <v>0</v>
      </c>
      <c r="I23" s="124" t="s">
        <v>28</v>
      </c>
      <c r="J23" s="136">
        <f>IF(SUM($I$12:$I$14)&gt;1,0,SUM(E23:H23))</f>
        <v>0</v>
      </c>
      <c r="K23" s="7"/>
      <c r="L23" s="7"/>
      <c r="M23" s="79"/>
      <c r="N23" s="56"/>
      <c r="O23" s="57"/>
    </row>
    <row r="24" spans="1:15" ht="6" customHeight="1" thickBot="1">
      <c r="A24" s="58"/>
      <c r="B24" s="80"/>
      <c r="C24" s="9"/>
      <c r="D24" s="12"/>
      <c r="E24" s="2"/>
      <c r="F24" s="2"/>
      <c r="G24" s="2"/>
      <c r="H24" s="2"/>
      <c r="I24" s="6"/>
      <c r="J24" s="10"/>
      <c r="K24" s="10"/>
      <c r="L24" s="10"/>
      <c r="M24" s="74"/>
      <c r="N24" s="62"/>
      <c r="O24" s="48"/>
    </row>
    <row r="25" spans="1:15" s="15" customFormat="1" ht="30.9" customHeight="1" thickBot="1">
      <c r="A25" s="50"/>
      <c r="B25" s="11" t="s">
        <v>40</v>
      </c>
      <c r="C25" s="16" t="s">
        <v>32</v>
      </c>
      <c r="D25" s="14"/>
      <c r="E25" s="134">
        <f>'AE-Rechner mehrfach'!E28*(SUM($H12:$H14))*'AE-Rechner mehrfach'!E22</f>
        <v>0</v>
      </c>
      <c r="F25" s="134">
        <f>'AE-Rechner mehrfach'!F28*(SUM($H12:$H14))*'AE-Rechner mehrfach'!F22</f>
        <v>0</v>
      </c>
      <c r="G25" s="134">
        <f>'AE-Rechner mehrfach'!G28*(SUM($H12:$H14))*'AE-Rechner mehrfach'!G22</f>
        <v>0</v>
      </c>
      <c r="H25" s="134">
        <f>'AE-Rechner mehrfach'!H28*(SUM($H12:$H14))*'AE-Rechner mehrfach'!H22</f>
        <v>0</v>
      </c>
      <c r="I25" s="124" t="s">
        <v>28</v>
      </c>
      <c r="J25" s="137">
        <f>IF(SUM($I$12:$I$14)&gt;1,0,SUM(E25:H25))</f>
        <v>0</v>
      </c>
      <c r="K25" s="7"/>
      <c r="L25" s="7"/>
      <c r="M25" s="79"/>
      <c r="N25" s="56"/>
      <c r="O25" s="57"/>
    </row>
    <row r="26" spans="1:15" ht="6" customHeight="1">
      <c r="A26" s="58"/>
      <c r="B26" s="8"/>
      <c r="C26" s="2"/>
      <c r="D26" s="2"/>
      <c r="E26" s="2"/>
      <c r="F26" s="2"/>
      <c r="G26" s="2"/>
      <c r="H26" s="2"/>
      <c r="I26" s="6"/>
      <c r="J26" s="10"/>
      <c r="K26" s="10"/>
      <c r="L26" s="10"/>
      <c r="M26" s="74"/>
      <c r="N26" s="62"/>
      <c r="O26" s="48"/>
    </row>
    <row r="27" spans="1:15" ht="15" customHeight="1" thickBot="1">
      <c r="A27" s="58"/>
      <c r="B27" s="97" t="s">
        <v>29</v>
      </c>
      <c r="C27" s="40">
        <f>C8</f>
        <v>0</v>
      </c>
      <c r="D27" s="98"/>
      <c r="E27" s="98"/>
      <c r="F27" s="98"/>
      <c r="G27" s="98"/>
      <c r="H27" s="98"/>
      <c r="I27" s="98"/>
      <c r="J27" s="98"/>
      <c r="K27" s="99"/>
      <c r="L27" s="99"/>
      <c r="M27" s="74"/>
      <c r="N27" s="62"/>
      <c r="O27" s="48"/>
    </row>
    <row r="28" spans="1:15" ht="18" customHeight="1" thickBot="1">
      <c r="A28" s="58"/>
      <c r="B28" s="97" t="s">
        <v>2</v>
      </c>
      <c r="C28" s="98"/>
      <c r="D28" s="98"/>
      <c r="E28" s="98"/>
      <c r="F28" s="98"/>
      <c r="G28" s="98"/>
      <c r="H28" s="198" t="s">
        <v>54</v>
      </c>
      <c r="I28" s="100" t="s">
        <v>20</v>
      </c>
      <c r="J28" s="199">
        <f>J19+J21+J23+J25</f>
        <v>0</v>
      </c>
      <c r="K28" s="101"/>
      <c r="L28" s="101"/>
      <c r="M28" s="74"/>
      <c r="N28" s="62"/>
      <c r="O28" s="48"/>
    </row>
    <row r="29" spans="1:15" ht="18" customHeight="1">
      <c r="A29" s="58"/>
      <c r="B29" s="326" t="s">
        <v>3</v>
      </c>
      <c r="C29" s="327"/>
      <c r="D29" s="98"/>
      <c r="E29" s="98"/>
      <c r="F29" s="98"/>
      <c r="G29" s="98"/>
      <c r="H29" s="102"/>
      <c r="I29" s="100"/>
      <c r="J29" s="200"/>
      <c r="K29" s="101"/>
      <c r="L29" s="101"/>
      <c r="M29" s="74"/>
      <c r="N29" s="62"/>
      <c r="O29" s="48"/>
    </row>
    <row r="30" spans="1:15" ht="18" customHeight="1" thickBot="1">
      <c r="A30" s="58"/>
      <c r="B30" s="201" t="s">
        <v>4</v>
      </c>
      <c r="C30" s="103" t="e">
        <v>#REF!</v>
      </c>
      <c r="D30" s="98"/>
      <c r="E30" s="98"/>
      <c r="F30" s="98"/>
      <c r="G30" s="98"/>
      <c r="H30" s="102"/>
      <c r="I30" s="100"/>
      <c r="J30" s="200"/>
      <c r="K30" s="101"/>
      <c r="L30" s="101"/>
      <c r="M30" s="74"/>
      <c r="N30" s="62"/>
      <c r="O30" s="48"/>
    </row>
    <row r="31" spans="1:15" ht="18" customHeight="1" thickBot="1">
      <c r="A31" s="58"/>
      <c r="B31" s="201"/>
      <c r="C31" s="103"/>
      <c r="D31" s="98"/>
      <c r="E31" s="98"/>
      <c r="F31" s="98"/>
      <c r="G31" s="98"/>
      <c r="H31" s="202" t="s">
        <v>55</v>
      </c>
      <c r="I31" s="100" t="s">
        <v>20</v>
      </c>
      <c r="J31" s="199">
        <f>SUM(E43:H45)*M39</f>
        <v>0</v>
      </c>
      <c r="K31" s="101"/>
      <c r="L31" s="101"/>
      <c r="M31" s="74"/>
      <c r="N31" s="62"/>
      <c r="O31" s="48"/>
    </row>
    <row r="32" spans="1:15" ht="6" customHeight="1" thickBot="1">
      <c r="A32" s="104"/>
      <c r="B32" s="105"/>
      <c r="C32" s="106"/>
      <c r="D32" s="106"/>
      <c r="E32" s="106"/>
      <c r="F32" s="106"/>
      <c r="G32" s="106"/>
      <c r="H32" s="106"/>
      <c r="I32" s="107"/>
      <c r="J32" s="108"/>
      <c r="K32" s="108"/>
      <c r="L32" s="108"/>
      <c r="M32" s="108"/>
      <c r="N32" s="109"/>
      <c r="O32" s="48"/>
    </row>
    <row r="33" spans="1:15" ht="12" customHeight="1" thickTop="1">
      <c r="A33" s="63"/>
      <c r="B33" s="203"/>
      <c r="C33" s="204"/>
      <c r="D33" s="204"/>
      <c r="E33" s="306" t="s">
        <v>5</v>
      </c>
      <c r="F33" s="307"/>
      <c r="G33" s="307"/>
      <c r="H33" s="308"/>
      <c r="I33" s="205"/>
      <c r="J33" s="63"/>
      <c r="K33" s="63"/>
      <c r="L33" s="63"/>
      <c r="M33" s="63"/>
      <c r="N33" s="63"/>
      <c r="O33" s="63"/>
    </row>
    <row r="34" spans="1:15" ht="12" customHeight="1">
      <c r="A34" s="63"/>
      <c r="B34" s="203"/>
      <c r="C34" s="204"/>
      <c r="D34" s="204"/>
      <c r="E34" s="206">
        <v>2009</v>
      </c>
      <c r="F34" s="206">
        <v>2010</v>
      </c>
      <c r="G34" s="206">
        <v>2011</v>
      </c>
      <c r="H34" s="207">
        <v>2012</v>
      </c>
      <c r="I34" s="205"/>
      <c r="J34" s="63"/>
      <c r="K34" s="63"/>
      <c r="L34" s="63"/>
      <c r="M34" s="63"/>
      <c r="N34" s="63"/>
      <c r="O34" s="63"/>
    </row>
    <row r="35" spans="1:15" ht="12" customHeight="1" thickBot="1">
      <c r="A35" s="63"/>
      <c r="B35" s="203"/>
      <c r="C35" s="204"/>
      <c r="D35" s="204"/>
      <c r="E35" s="208">
        <v>2010</v>
      </c>
      <c r="F35" s="208">
        <v>2011</v>
      </c>
      <c r="G35" s="208">
        <v>2012</v>
      </c>
      <c r="H35" s="209">
        <v>2013</v>
      </c>
      <c r="I35" s="205"/>
      <c r="J35" s="63"/>
      <c r="K35" s="63"/>
      <c r="L35" s="63"/>
      <c r="M35" s="63"/>
      <c r="N35" s="63"/>
      <c r="O35" s="63"/>
    </row>
    <row r="36" spans="1:15" ht="12" customHeight="1" thickBot="1">
      <c r="A36" s="63"/>
      <c r="B36" s="203"/>
      <c r="C36" s="204"/>
      <c r="D36" s="204"/>
      <c r="E36" s="210">
        <f>IF('AE-Rechner mehrfach'!E34&gt;0,1,0)</f>
        <v>0</v>
      </c>
      <c r="F36" s="210">
        <f>IF('AE-Rechner mehrfach'!F34&gt;0,1,0)</f>
        <v>0</v>
      </c>
      <c r="G36" s="210">
        <f>IF('AE-Rechner mehrfach'!G34&gt;0,1,0)</f>
        <v>0</v>
      </c>
      <c r="H36" s="210">
        <f>IF('AE-Rechner mehrfach'!H34&gt;0,1,0)</f>
        <v>0</v>
      </c>
      <c r="I36" s="211">
        <f>SUM(E36:H36)</f>
        <v>0</v>
      </c>
      <c r="J36" s="212" t="s">
        <v>53</v>
      </c>
      <c r="K36" s="63"/>
      <c r="L36" s="63"/>
      <c r="M36" s="63"/>
      <c r="N36" s="63"/>
      <c r="O36" s="63"/>
    </row>
    <row r="37" spans="1:15" ht="12" customHeight="1" thickBot="1">
      <c r="A37" s="63"/>
      <c r="B37" s="203"/>
      <c r="C37" s="204"/>
      <c r="D37" s="204"/>
      <c r="E37" s="210">
        <f>IF('AE-Rechner mehrfach'!E35&gt;0,1,0)</f>
        <v>0</v>
      </c>
      <c r="F37" s="210">
        <f>IF('AE-Rechner mehrfach'!F35&gt;0,1,0)</f>
        <v>0</v>
      </c>
      <c r="G37" s="210">
        <f>IF('AE-Rechner mehrfach'!G35&gt;0,1,0)</f>
        <v>0</v>
      </c>
      <c r="H37" s="210">
        <f>IF('AE-Rechner mehrfach'!H35&gt;0,1,0)</f>
        <v>0</v>
      </c>
      <c r="I37" s="211">
        <f>SUM(E37:H37)</f>
        <v>0</v>
      </c>
      <c r="J37" s="213" t="s">
        <v>16</v>
      </c>
      <c r="K37" s="214"/>
      <c r="L37" s="214"/>
      <c r="M37" s="215"/>
      <c r="N37" s="63"/>
      <c r="O37" s="63"/>
    </row>
    <row r="38" spans="1:15" ht="12" customHeight="1" thickBot="1">
      <c r="E38" s="210">
        <f>IF('AE-Rechner mehrfach'!E36&gt;0,1,0)</f>
        <v>0</v>
      </c>
      <c r="F38" s="210">
        <f>IF('AE-Rechner mehrfach'!F36&gt;0,1,0)</f>
        <v>0</v>
      </c>
      <c r="G38" s="210">
        <f>IF('AE-Rechner mehrfach'!G36&gt;0,1,0)</f>
        <v>0</v>
      </c>
      <c r="H38" s="210">
        <f>IF('AE-Rechner mehrfach'!H36&gt;0,1,0)</f>
        <v>0</v>
      </c>
      <c r="I38" s="211">
        <f>SUM(E38:H38)</f>
        <v>0</v>
      </c>
      <c r="J38" s="216" t="s">
        <v>22</v>
      </c>
      <c r="K38" s="217"/>
      <c r="L38" s="217"/>
      <c r="M38" s="218"/>
    </row>
    <row r="39" spans="1:15" ht="14.4" thickBot="1">
      <c r="E39" s="210">
        <f>IF('AE-Rechner mehrfach'!E37&gt;0,1,0)</f>
        <v>0</v>
      </c>
      <c r="F39" s="210">
        <f>IF('AE-Rechner mehrfach'!F37&gt;0,1,0)</f>
        <v>0</v>
      </c>
      <c r="G39" s="210">
        <f>IF('AE-Rechner mehrfach'!G37&gt;0,1,0)</f>
        <v>0</v>
      </c>
      <c r="H39" s="210">
        <f>IF('AE-Rechner mehrfach'!H37&gt;0,1,0)</f>
        <v>0</v>
      </c>
      <c r="I39" s="211">
        <f>SUM(E39:H39)</f>
        <v>0</v>
      </c>
      <c r="J39" s="219" t="s">
        <v>23</v>
      </c>
      <c r="K39" s="220"/>
      <c r="L39" s="220"/>
      <c r="M39" s="221">
        <f>IF(I37+I38+I39&gt;0,1,0)</f>
        <v>0</v>
      </c>
    </row>
    <row r="40" spans="1:15" ht="15" thickTop="1" thickBot="1">
      <c r="C40" s="222" t="s">
        <v>56</v>
      </c>
      <c r="D40" s="223"/>
      <c r="E40" s="224">
        <f>IF('AE-Rechner mehrfach'!E22&gt;0,1,0)</f>
        <v>0</v>
      </c>
      <c r="F40" s="224">
        <f>IF('AE-Rechner mehrfach'!F22&gt;0,1,0)</f>
        <v>0</v>
      </c>
      <c r="G40" s="224">
        <f>IF('AE-Rechner mehrfach'!G22&gt;0,1,0)</f>
        <v>0</v>
      </c>
      <c r="H40" s="224">
        <f>IF('AE-Rechner mehrfach'!H22&gt;0,1,0)</f>
        <v>0</v>
      </c>
      <c r="I40" s="211"/>
      <c r="J40" s="63"/>
    </row>
    <row r="41" spans="1:15" ht="14.4" thickTop="1">
      <c r="E41" s="1" t="s">
        <v>13</v>
      </c>
      <c r="F41" s="1"/>
      <c r="G41" s="31"/>
      <c r="H41" s="9"/>
      <c r="I41" s="206">
        <v>2010</v>
      </c>
      <c r="J41" s="206">
        <v>2011</v>
      </c>
      <c r="K41" s="225">
        <v>2011</v>
      </c>
      <c r="L41" s="194">
        <v>2012</v>
      </c>
    </row>
    <row r="42" spans="1:15" ht="14.4" thickBot="1">
      <c r="E42" s="127" t="s">
        <v>24</v>
      </c>
      <c r="F42" s="129" t="s">
        <v>25</v>
      </c>
      <c r="G42" s="132" t="s">
        <v>26</v>
      </c>
      <c r="H42" s="135" t="s">
        <v>27</v>
      </c>
      <c r="I42" s="208">
        <v>2011</v>
      </c>
      <c r="J42" s="208">
        <v>2012</v>
      </c>
      <c r="K42" s="226">
        <v>2012</v>
      </c>
      <c r="L42" s="196">
        <v>2013</v>
      </c>
    </row>
    <row r="43" spans="1:15" ht="14.4" thickBot="1">
      <c r="E43" s="128">
        <f>$C$6*$I43*E48*SUM($E$40:$H$40)</f>
        <v>0</v>
      </c>
      <c r="F43" s="130">
        <f>C$6*I43*(F48*(E$51*E$52+F$52*F$51+G$52*G$51+H$52*H$51))</f>
        <v>0</v>
      </c>
      <c r="G43" s="133">
        <f>C$6*I43*(G48*(E$51*E$53+F$53*F$51+G$53*G$51+H$53*H$51))</f>
        <v>0</v>
      </c>
      <c r="H43" s="227">
        <f>C$6*I43*(H48*(E$51*E$54+F$54*F$51+G$54*G$51+H$54*H$51))</f>
        <v>0</v>
      </c>
      <c r="I43" s="228">
        <f>IF(I38+I39&gt;0,0,1)*C6</f>
        <v>0</v>
      </c>
      <c r="J43" s="229" t="s">
        <v>16</v>
      </c>
    </row>
    <row r="44" spans="1:15" ht="14.4" thickBot="1">
      <c r="E44" s="128">
        <f>$C$6*$I44*E49*SUM($E$40:$H$40)</f>
        <v>0</v>
      </c>
      <c r="F44" s="130">
        <f>C$6*I44*(F49*(E$51*E$52+F$52*F$51+G$52*G$51+H$52*H$51))</f>
        <v>0</v>
      </c>
      <c r="G44" s="133">
        <f>C$6*I44*(G49*(E$51*E$53+F$53*F$51+G$53*G$51+H$53*H$51))</f>
        <v>0</v>
      </c>
      <c r="H44" s="227">
        <f>C$6*I44*(H49*(E$51*E$54+F$54*F$51+G$54*G$51+H$54*H$51))</f>
        <v>0</v>
      </c>
      <c r="I44" s="228">
        <f>IF(I39&gt;0,0,(IF(I38&gt;0,1,0)))*C6</f>
        <v>0</v>
      </c>
      <c r="J44" s="229" t="s">
        <v>22</v>
      </c>
    </row>
    <row r="45" spans="1:15" ht="14.4" thickBot="1">
      <c r="E45" s="128">
        <f>$C$6*$I45*E50*SUM($E$40:$H$40)</f>
        <v>0</v>
      </c>
      <c r="F45" s="130">
        <f>C$6*I45*(F50*(E$51*E$52+F$52*F$51+G$52*G$51+H$52*H$51))</f>
        <v>0</v>
      </c>
      <c r="G45" s="133">
        <f>C$6*I45*(G50*(E$51*E$53+F$53*F$51+G$53*G$51+H$53*H$51))</f>
        <v>0</v>
      </c>
      <c r="H45" s="227">
        <f>C$6*I45*(H50*(E$51*E$54+F$54*F$51+G$54*G$51+H$54*H$51))</f>
        <v>0</v>
      </c>
      <c r="I45" s="228">
        <f>IF(I39&gt;0,1,0)*C6</f>
        <v>0</v>
      </c>
      <c r="J45" s="229" t="s">
        <v>23</v>
      </c>
    </row>
    <row r="46" spans="1:15" ht="5.0999999999999996" customHeight="1">
      <c r="J46" s="63"/>
    </row>
    <row r="47" spans="1:15" ht="23.1" customHeight="1" thickBot="1">
      <c r="E47" s="22" t="s">
        <v>19</v>
      </c>
      <c r="F47" s="23" t="s">
        <v>34</v>
      </c>
      <c r="G47" s="24" t="s">
        <v>35</v>
      </c>
      <c r="H47" s="25" t="s">
        <v>36</v>
      </c>
      <c r="J47" s="63"/>
    </row>
    <row r="48" spans="1:15" ht="12.9" customHeight="1">
      <c r="C48" s="230" t="s">
        <v>16</v>
      </c>
      <c r="E48" s="231">
        <f>TarifeAb1213!B4</f>
        <v>100</v>
      </c>
      <c r="F48" s="232">
        <f>TarifeAb1213!C4</f>
        <v>100</v>
      </c>
      <c r="G48" s="233">
        <f>TarifeAb1213!D4</f>
        <v>100</v>
      </c>
      <c r="H48" s="234">
        <f>TarifeAb1213!E4</f>
        <v>200</v>
      </c>
    </row>
    <row r="49" spans="3:9" ht="12.9" customHeight="1">
      <c r="C49" s="230" t="s">
        <v>22</v>
      </c>
      <c r="E49" s="235">
        <f>TarifeAb1213!B5</f>
        <v>150</v>
      </c>
      <c r="F49" s="236">
        <f>TarifeAb1213!C5</f>
        <v>125</v>
      </c>
      <c r="G49" s="237">
        <f>TarifeAb1213!D5</f>
        <v>150</v>
      </c>
      <c r="H49" s="238">
        <f>TarifeAb1213!E5</f>
        <v>300</v>
      </c>
    </row>
    <row r="50" spans="3:9" ht="12.9" customHeight="1" thickBot="1">
      <c r="C50" s="230" t="s">
        <v>23</v>
      </c>
      <c r="E50" s="239">
        <f>TarifeAb1213!B6</f>
        <v>250</v>
      </c>
      <c r="F50" s="240">
        <f>TarifeAb1213!C6</f>
        <v>200</v>
      </c>
      <c r="G50" s="241">
        <f>TarifeAb1213!D6</f>
        <v>250</v>
      </c>
      <c r="H50" s="242">
        <f>TarifeAb1213!E6</f>
        <v>500</v>
      </c>
    </row>
    <row r="51" spans="3:9" ht="14.4" thickBot="1">
      <c r="E51" s="83">
        <f>IF('AE-Rechner mehrfach'!E22&gt;0,1,0)</f>
        <v>0</v>
      </c>
      <c r="F51" s="83">
        <f>IF('AE-Rechner mehrfach'!F22&gt;0,1,0)</f>
        <v>0</v>
      </c>
      <c r="G51" s="83">
        <f>IF('AE-Rechner mehrfach'!G22&gt;0,1,0)</f>
        <v>0</v>
      </c>
      <c r="H51" s="83">
        <f>IF('AE-Rechner mehrfach'!H22&gt;0,1,0)</f>
        <v>0</v>
      </c>
      <c r="I51" s="111" t="s">
        <v>57</v>
      </c>
    </row>
    <row r="52" spans="3:9" ht="14.4" thickBot="1">
      <c r="E52" s="17">
        <f>IF('AE-Rechner mehrfach'!E24&gt;0,1,0)</f>
        <v>0</v>
      </c>
      <c r="F52" s="17">
        <f>IF('AE-Rechner mehrfach'!F24&gt;0,1,0)</f>
        <v>0</v>
      </c>
      <c r="G52" s="17">
        <f>IF('AE-Rechner mehrfach'!G24&gt;0,1,0)</f>
        <v>0</v>
      </c>
      <c r="H52" s="17">
        <f>IF('AE-Rechner mehrfach'!H24&gt;0,1,0)</f>
        <v>0</v>
      </c>
      <c r="I52" s="111" t="s">
        <v>58</v>
      </c>
    </row>
    <row r="53" spans="3:9" ht="14.4" thickBot="1">
      <c r="E53" s="17">
        <f>IF('AE-Rechner mehrfach'!E26&gt;0,1,0)</f>
        <v>0</v>
      </c>
      <c r="F53" s="17">
        <f>IF('AE-Rechner mehrfach'!F26&gt;0,1,0)</f>
        <v>0</v>
      </c>
      <c r="G53" s="17">
        <f>IF('AE-Rechner mehrfach'!G26&gt;0,1,0)</f>
        <v>0</v>
      </c>
      <c r="H53" s="17">
        <f>IF('AE-Rechner mehrfach'!H26&gt;0,1,0)</f>
        <v>0</v>
      </c>
      <c r="I53" s="111" t="s">
        <v>59</v>
      </c>
    </row>
    <row r="54" spans="3:9" ht="14.4" thickBot="1">
      <c r="E54" s="17">
        <f>IF('AE-Rechner mehrfach'!E28&gt;0,1,0)</f>
        <v>0</v>
      </c>
      <c r="F54" s="17">
        <f>IF('AE-Rechner mehrfach'!F28&gt;0,1,0)</f>
        <v>0</v>
      </c>
      <c r="G54" s="17">
        <f>IF('AE-Rechner mehrfach'!G28&gt;0,1,0)</f>
        <v>0</v>
      </c>
      <c r="H54" s="17">
        <f>IF('AE-Rechner mehrfach'!H28&gt;0,1,0)</f>
        <v>0</v>
      </c>
      <c r="I54" s="111" t="s">
        <v>60</v>
      </c>
    </row>
  </sheetData>
  <sheetProtection algorithmName="SHA-512" hashValue="Ntf/bR465ld8Y+7yxrZ4QESZed5TIBQjoiwBk1O19/oew2pfc8s5/n/XBzs2p0eJEjNh8hV1U54XBcULjqzsOQ==" saltValue="+HCj78pH7zUqgYsKTigqMw==" spinCount="100000" sheet="1" selectLockedCells="1"/>
  <protectedRanges>
    <protectedRange password="CDD0" sqref="E17:H18" name="sämtlicher Fragetext und Erläuterungstext"/>
    <protectedRange password="CDD0" sqref="I10:I11" name="sämtlicher Fragetext und Erläuterungstext_1"/>
    <protectedRange password="CDD0" sqref="E33:H33 I33:I35 J36:J39" name="sämtlicher Fragetext und Erläuterungstext_2"/>
  </protectedRanges>
  <mergeCells count="4">
    <mergeCell ref="B12:B14"/>
    <mergeCell ref="B29:C29"/>
    <mergeCell ref="E16:H16"/>
    <mergeCell ref="E33:H33"/>
  </mergeCells>
  <phoneticPr fontId="2" type="noConversion"/>
  <printOptions horizontalCentered="1" verticalCentered="1"/>
  <pageMargins left="0.39370078740157483" right="0.39370078740157483" top="0.43307086614173229" bottom="0.55118110236220474" header="0.39370078740157483" footer="0.39370078740157483"/>
  <pageSetup paperSize="9" scale="88" orientation="landscape" r:id="rId1"/>
  <headerFooter alignWithMargins="0">
    <oddFooter>&amp;L&amp;8Rechner Ausbildungsentschädigung 2013/2014&amp;R&amp;8Swiss Volley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AE-Rechner mehrfach</vt:lpstr>
      <vt:lpstr>TarifeAb1213</vt:lpstr>
      <vt:lpstr>Auswertung</vt:lpstr>
      <vt:lpstr>'AE-Rechner mehrfach'!Druckbereich</vt:lpstr>
      <vt:lpstr>Auswertung!Druckbereich</vt:lpstr>
    </vt:vector>
  </TitlesOfParts>
  <Company>Swiss Volley - NWK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Ausbildungsentschaedigung</dc:title>
  <dc:creator>Daniel Matti</dc:creator>
  <cp:lastModifiedBy>Anne Sylvie Monnet</cp:lastModifiedBy>
  <cp:lastPrinted>2016-06-30T08:47:42Z</cp:lastPrinted>
  <dcterms:created xsi:type="dcterms:W3CDTF">2004-03-05T16:37:05Z</dcterms:created>
  <dcterms:modified xsi:type="dcterms:W3CDTF">2016-06-30T08:52:10Z</dcterms:modified>
</cp:coreProperties>
</file>