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Resultate" sheetId="2" r:id="rId2"/>
    <sheet name="Tableau" sheetId="3" r:id="rId3"/>
    <sheet name="Rangliste" sheetId="4" r:id="rId4"/>
  </sheets>
  <definedNames>
    <definedName name="_Fill" hidden="1">#REF!</definedName>
    <definedName name="_xlnm.Print_Area" localSheetId="0">'Anmeldung'!$A$1:$J$33</definedName>
    <definedName name="_xlnm.Print_Area" localSheetId="1">'Resultate'!$A$1:$T$67</definedName>
    <definedName name="_xlnm.Print_Area" localSheetId="2">'Tableau'!$A$1:$Q$65</definedName>
    <definedName name="_xlnm.Print_Titles" localSheetId="1">'Resultate'!$1:$1</definedName>
  </definedNames>
  <calcPr fullCalcOnLoad="1"/>
</workbook>
</file>

<file path=xl/sharedStrings.xml><?xml version="1.0" encoding="utf-8"?>
<sst xmlns="http://schemas.openxmlformats.org/spreadsheetml/2006/main" count="402" uniqueCount="37">
  <si>
    <t>Seed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</si>
  <si>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</si>
  <si>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</si>
  <si>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</si>
  <si>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</si>
  <si>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</si>
  <si>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</si>
  <si>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</si>
  <si>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</si>
  <si>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</si>
  <si>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</si>
  <si>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</si>
  <si>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</si>
  <si>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</si>
  <si>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II</t>
  </si>
  <si>
    <t>III</t>
  </si>
  <si>
    <t>IV</t>
  </si>
  <si>
    <t>SF</t>
  </si>
  <si>
    <t>3/4</t>
  </si>
  <si>
    <t>F</t>
  </si>
  <si>
    <t>Halbfinals</t>
  </si>
  <si>
    <t>Finale</t>
  </si>
  <si>
    <t>3./4. Rang</t>
  </si>
  <si>
    <t>Semifinales</t>
  </si>
  <si>
    <t>Team</t>
  </si>
  <si>
    <t>1. Satz</t>
  </si>
  <si>
    <t>2. Satz</t>
  </si>
  <si>
    <t>3. Satz</t>
  </si>
  <si>
    <t>17/25</t>
  </si>
  <si>
    <t>Lizenz</t>
  </si>
  <si>
    <t>Player1</t>
  </si>
  <si>
    <t>Player2</t>
  </si>
  <si>
    <t xml:space="preserve">Vorname </t>
  </si>
  <si>
    <t>Startzeit</t>
  </si>
  <si>
    <t>Rang</t>
  </si>
  <si>
    <t>Eingabe nötig</t>
  </si>
  <si>
    <t>Eingabe erwünscht</t>
  </si>
</sst>
</file>

<file path=xl/styles.xml><?xml version="1.0" encoding="utf-8"?>
<styleSheet xmlns="http://schemas.openxmlformats.org/spreadsheetml/2006/main">
  <numFmts count="4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&quot;L.&quot;;\-#,##0&quot;L.&quot;"/>
    <numFmt numFmtId="193" formatCode="#,##0&quot;L.&quot;;[Red]\-#,##0&quot;L.&quot;"/>
    <numFmt numFmtId="194" formatCode="#,##0.00&quot;L.&quot;;\-#,##0.00&quot;L.&quot;"/>
    <numFmt numFmtId="195" formatCode="#,##0.00&quot;L.&quot;;[Red]\-#,##0.00&quot;L.&quot;"/>
    <numFmt numFmtId="196" formatCode="_-* #,##0&quot;L.&quot;_-;\-* #,##0&quot;L.&quot;_-;_-* &quot;-&quot;&quot;L.&quot;_-;_-@_-"/>
    <numFmt numFmtId="197" formatCode="_-* #,##0_L_._-;\-* #,##0_L_._-;_-* &quot;-&quot;_L_._-;_-@_-"/>
    <numFmt numFmtId="198" formatCode="_-* #,##0.00&quot;L.&quot;_-;\-* #,##0.00&quot;L.&quot;_-;_-* &quot;-&quot;??&quot;L.&quot;_-;_-@_-"/>
    <numFmt numFmtId="199" formatCode="_-* #,##0.00_L_._-;\-* #,##0.00_L_._-;_-* &quot;-&quot;??_L_._-;_-@_-"/>
    <numFmt numFmtId="200" formatCode="General_)"/>
    <numFmt numFmtId="201" formatCode="dd\-mmm_)"/>
    <numFmt numFmtId="202" formatCode="0.00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8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8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37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37" fontId="6" fillId="0" borderId="17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37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37" fontId="6" fillId="0" borderId="23" xfId="0" applyNumberFormat="1" applyFont="1" applyBorder="1" applyAlignment="1">
      <alignment horizontal="right" vertical="center"/>
    </xf>
    <xf numFmtId="37" fontId="6" fillId="0" borderId="24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37" fontId="6" fillId="0" borderId="21" xfId="0" applyNumberFormat="1" applyFont="1" applyBorder="1" applyAlignment="1">
      <alignment horizontal="right" vertical="center"/>
    </xf>
    <xf numFmtId="37" fontId="6" fillId="0" borderId="26" xfId="0" applyNumberFormat="1" applyFont="1" applyBorder="1" applyAlignment="1">
      <alignment horizontal="right" vertical="center"/>
    </xf>
    <xf numFmtId="37" fontId="6" fillId="0" borderId="17" xfId="0" applyNumberFormat="1" applyFont="1" applyBorder="1" applyAlignment="1">
      <alignment horizontal="left" vertical="center"/>
    </xf>
    <xf numFmtId="37" fontId="6" fillId="0" borderId="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7" xfId="0" applyBorder="1" applyAlignment="1">
      <alignment horizontal="center" vertical="center" textRotation="90" wrapText="1"/>
    </xf>
    <xf numFmtId="0" fontId="0" fillId="0" borderId="28" xfId="0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37" fontId="6" fillId="0" borderId="0" xfId="0" applyNumberFormat="1" applyFont="1" applyBorder="1" applyAlignment="1">
      <alignment horizontal="left" vertical="center"/>
    </xf>
    <xf numFmtId="37" fontId="6" fillId="0" borderId="21" xfId="0" applyNumberFormat="1" applyFont="1" applyBorder="1" applyAlignment="1">
      <alignment horizontal="left" vertical="center"/>
    </xf>
    <xf numFmtId="37" fontId="10" fillId="0" borderId="19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37" fontId="6" fillId="0" borderId="2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37" fontId="11" fillId="33" borderId="25" xfId="0" applyNumberFormat="1" applyFont="1" applyFill="1" applyBorder="1" applyAlignment="1">
      <alignment horizontal="center" vertical="center"/>
    </xf>
    <xf numFmtId="37" fontId="11" fillId="33" borderId="23" xfId="0" applyNumberFormat="1" applyFont="1" applyFill="1" applyBorder="1" applyAlignment="1">
      <alignment horizontal="center" vertical="center"/>
    </xf>
    <xf numFmtId="37" fontId="11" fillId="33" borderId="0" xfId="0" applyNumberFormat="1" applyFont="1" applyFill="1" applyBorder="1" applyAlignment="1">
      <alignment horizontal="center" vertical="center"/>
    </xf>
    <xf numFmtId="37" fontId="11" fillId="33" borderId="20" xfId="0" applyNumberFormat="1" applyFont="1" applyFill="1" applyBorder="1" applyAlignment="1">
      <alignment horizontal="center" vertical="center"/>
    </xf>
    <xf numFmtId="37" fontId="11" fillId="33" borderId="2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44" xfId="0" applyFont="1" applyBorder="1" applyAlignment="1">
      <alignment horizontal="centerContinuous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7" fontId="11" fillId="0" borderId="0" xfId="0" applyNumberFormat="1" applyFont="1" applyFill="1" applyBorder="1" applyAlignment="1">
      <alignment horizontal="center" vertical="center"/>
    </xf>
    <xf numFmtId="37" fontId="6" fillId="0" borderId="25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37" fontId="10" fillId="0" borderId="0" xfId="0" applyNumberFormat="1" applyFont="1" applyBorder="1" applyAlignment="1">
      <alignment horizontal="right" vertical="center"/>
    </xf>
    <xf numFmtId="37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37" fontId="1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3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2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26" xfId="0" applyFont="1" applyFill="1" applyBorder="1" applyAlignment="1" applyProtection="1">
      <alignment horizontal="center" vertical="center"/>
      <protection locked="0"/>
    </xf>
    <xf numFmtId="20" fontId="4" fillId="34" borderId="26" xfId="0" applyNumberFormat="1" applyFont="1" applyFill="1" applyBorder="1" applyAlignment="1" applyProtection="1">
      <alignment horizontal="center" vertical="center"/>
      <protection locked="0"/>
    </xf>
    <xf numFmtId="0" fontId="4" fillId="34" borderId="52" xfId="0" applyFont="1" applyFill="1" applyBorder="1" applyAlignment="1" applyProtection="1">
      <alignment horizontal="center" vertical="center"/>
      <protection locked="0"/>
    </xf>
    <xf numFmtId="20" fontId="4" fillId="34" borderId="52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4" borderId="61" xfId="0" applyFont="1" applyFill="1" applyBorder="1" applyAlignment="1" applyProtection="1">
      <alignment horizontal="center" vertical="center"/>
      <protection locked="0"/>
    </xf>
    <xf numFmtId="20" fontId="4" fillId="34" borderId="61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Border="1" applyAlignment="1">
      <alignment horizontal="center" vertical="center"/>
    </xf>
    <xf numFmtId="0" fontId="4" fillId="34" borderId="58" xfId="0" applyFont="1" applyFill="1" applyBorder="1" applyAlignment="1" applyProtection="1">
      <alignment horizontal="center" vertical="center"/>
      <protection locked="0"/>
    </xf>
    <xf numFmtId="20" fontId="4" fillId="34" borderId="58" xfId="0" applyNumberFormat="1" applyFont="1" applyFill="1" applyBorder="1" applyAlignment="1" applyProtection="1">
      <alignment horizontal="center" vertical="center"/>
      <protection locked="0"/>
    </xf>
    <xf numFmtId="20" fontId="4" fillId="34" borderId="22" xfId="0" applyNumberFormat="1" applyFont="1" applyFill="1" applyBorder="1" applyAlignment="1" applyProtection="1">
      <alignment horizontal="center" vertical="center"/>
      <protection locked="0"/>
    </xf>
    <xf numFmtId="20" fontId="4" fillId="34" borderId="49" xfId="0" applyNumberFormat="1" applyFont="1" applyFill="1" applyBorder="1" applyAlignment="1" applyProtection="1">
      <alignment horizontal="center" vertical="center"/>
      <protection locked="0"/>
    </xf>
    <xf numFmtId="20" fontId="4" fillId="34" borderId="56" xfId="0" applyNumberFormat="1" applyFont="1" applyFill="1" applyBorder="1" applyAlignment="1" applyProtection="1">
      <alignment horizontal="center" vertical="center"/>
      <protection locked="0"/>
    </xf>
    <xf numFmtId="20" fontId="4" fillId="34" borderId="62" xfId="0" applyNumberFormat="1" applyFont="1" applyFill="1" applyBorder="1" applyAlignment="1" applyProtection="1">
      <alignment horizontal="center" vertical="center"/>
      <protection locked="0"/>
    </xf>
    <xf numFmtId="20" fontId="4" fillId="34" borderId="51" xfId="0" applyNumberFormat="1" applyFont="1" applyFill="1" applyBorder="1" applyAlignment="1" applyProtection="1">
      <alignment horizontal="center" vertical="center"/>
      <protection locked="0"/>
    </xf>
    <xf numFmtId="20" fontId="4" fillId="34" borderId="46" xfId="0" applyNumberFormat="1" applyFont="1" applyFill="1" applyBorder="1" applyAlignment="1" applyProtection="1">
      <alignment horizontal="center" vertical="center"/>
      <protection locked="0"/>
    </xf>
    <xf numFmtId="20" fontId="4" fillId="34" borderId="48" xfId="0" applyNumberFormat="1" applyFont="1" applyFill="1" applyBorder="1" applyAlignment="1" applyProtection="1">
      <alignment horizontal="center" vertical="center"/>
      <protection locked="0"/>
    </xf>
    <xf numFmtId="20" fontId="4" fillId="34" borderId="63" xfId="0" applyNumberFormat="1" applyFont="1" applyFill="1" applyBorder="1" applyAlignment="1" applyProtection="1">
      <alignment horizontal="center" vertical="center"/>
      <protection locked="0"/>
    </xf>
    <xf numFmtId="20" fontId="4" fillId="34" borderId="53" xfId="0" applyNumberFormat="1" applyFont="1" applyFill="1" applyBorder="1" applyAlignment="1" applyProtection="1">
      <alignment horizontal="center" vertical="center"/>
      <protection locked="0"/>
    </xf>
    <xf numFmtId="20" fontId="4" fillId="34" borderId="64" xfId="0" applyNumberFormat="1" applyFont="1" applyFill="1" applyBorder="1" applyAlignment="1" applyProtection="1">
      <alignment horizontal="center" vertical="center"/>
      <protection locked="0"/>
    </xf>
    <xf numFmtId="20" fontId="4" fillId="34" borderId="65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37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7" fontId="11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17</xdr:row>
      <xdr:rowOff>19050</xdr:rowOff>
    </xdr:from>
    <xdr:to>
      <xdr:col>6</xdr:col>
      <xdr:colOff>304800</xdr:colOff>
      <xdr:row>26</xdr:row>
      <xdr:rowOff>28575</xdr:rowOff>
    </xdr:to>
    <xdr:sp>
      <xdr:nvSpPr>
        <xdr:cNvPr id="1" name="Line 2"/>
        <xdr:cNvSpPr>
          <a:spLocks/>
        </xdr:cNvSpPr>
      </xdr:nvSpPr>
      <xdr:spPr>
        <a:xfrm>
          <a:off x="4248150" y="1962150"/>
          <a:ext cx="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304800</xdr:colOff>
      <xdr:row>36</xdr:row>
      <xdr:rowOff>104775</xdr:rowOff>
    </xdr:from>
    <xdr:to>
      <xdr:col>6</xdr:col>
      <xdr:colOff>304800</xdr:colOff>
      <xdr:row>46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4248150" y="4219575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7"/>
  <sheetViews>
    <sheetView tabSelected="1" workbookViewId="0" topLeftCell="A1">
      <selection activeCell="B2" sqref="B2"/>
    </sheetView>
  </sheetViews>
  <sheetFormatPr defaultColWidth="8.7109375" defaultRowHeight="12.75"/>
  <cols>
    <col min="1" max="1" width="3.00390625" style="2" customWidth="1"/>
    <col min="2" max="2" width="16.140625" style="0" customWidth="1"/>
    <col min="3" max="3" width="9.8515625" style="2" customWidth="1"/>
    <col min="4" max="4" width="10.00390625" style="2" customWidth="1"/>
    <col min="5" max="5" width="17.57421875" style="0" customWidth="1"/>
    <col min="6" max="6" width="9.421875" style="2" customWidth="1"/>
    <col min="7" max="7" width="8.7109375" style="91" customWidth="1"/>
    <col min="8" max="8" width="19.28125" style="0" customWidth="1"/>
    <col min="9" max="9" width="18.57421875" style="2" customWidth="1"/>
    <col min="10" max="10" width="7.00390625" style="2" customWidth="1"/>
  </cols>
  <sheetData>
    <row r="1" spans="1:10" ht="39.75" customHeight="1">
      <c r="A1" s="121" t="s">
        <v>0</v>
      </c>
      <c r="B1" s="122" t="s">
        <v>30</v>
      </c>
      <c r="C1" s="122" t="s">
        <v>32</v>
      </c>
      <c r="D1" s="123" t="s">
        <v>29</v>
      </c>
      <c r="E1" s="122" t="s">
        <v>31</v>
      </c>
      <c r="F1" s="122" t="s">
        <v>32</v>
      </c>
      <c r="G1" s="123" t="s">
        <v>29</v>
      </c>
      <c r="H1" s="122" t="s">
        <v>1</v>
      </c>
      <c r="I1" s="121" t="s">
        <v>2</v>
      </c>
      <c r="J1" s="121" t="s">
        <v>3</v>
      </c>
    </row>
    <row r="2" spans="1:10" s="15" customFormat="1" ht="13.5" customHeight="1">
      <c r="A2" s="7">
        <v>1</v>
      </c>
      <c r="B2" s="128"/>
      <c r="C2" s="125"/>
      <c r="D2" s="139"/>
      <c r="E2" s="128"/>
      <c r="F2" s="125"/>
      <c r="G2" s="139"/>
      <c r="H2" s="4" t="str">
        <f aca="true" t="shared" si="0" ref="H2:H33">CONCATENATE(B2,"/",E2)</f>
        <v>/</v>
      </c>
      <c r="I2" s="129"/>
      <c r="J2" s="7"/>
    </row>
    <row r="3" spans="1:10" s="15" customFormat="1" ht="13.5" customHeight="1">
      <c r="A3" s="7">
        <v>2</v>
      </c>
      <c r="B3" s="128"/>
      <c r="C3" s="125"/>
      <c r="D3" s="139"/>
      <c r="E3" s="128"/>
      <c r="F3" s="125"/>
      <c r="G3" s="139"/>
      <c r="H3" s="4" t="str">
        <f t="shared" si="0"/>
        <v>/</v>
      </c>
      <c r="I3" s="129"/>
      <c r="J3" s="7"/>
    </row>
    <row r="4" spans="1:10" s="15" customFormat="1" ht="13.5" customHeight="1">
      <c r="A4" s="7">
        <v>3</v>
      </c>
      <c r="B4" s="128"/>
      <c r="C4" s="125"/>
      <c r="D4" s="139"/>
      <c r="E4" s="128"/>
      <c r="F4" s="125"/>
      <c r="G4" s="139"/>
      <c r="H4" s="4" t="str">
        <f t="shared" si="0"/>
        <v>/</v>
      </c>
      <c r="I4" s="129"/>
      <c r="J4" s="7"/>
    </row>
    <row r="5" spans="1:10" s="15" customFormat="1" ht="13.5" customHeight="1">
      <c r="A5" s="7">
        <v>4</v>
      </c>
      <c r="B5" s="128"/>
      <c r="C5" s="125"/>
      <c r="D5" s="139"/>
      <c r="E5" s="128"/>
      <c r="F5" s="125"/>
      <c r="G5" s="139"/>
      <c r="H5" s="4" t="str">
        <f t="shared" si="0"/>
        <v>/</v>
      </c>
      <c r="I5" s="129"/>
      <c r="J5" s="7"/>
    </row>
    <row r="6" spans="1:10" s="15" customFormat="1" ht="13.5" customHeight="1">
      <c r="A6" s="7">
        <v>5</v>
      </c>
      <c r="B6" s="128"/>
      <c r="C6" s="125"/>
      <c r="D6" s="139"/>
      <c r="E6" s="128"/>
      <c r="F6" s="125"/>
      <c r="G6" s="139"/>
      <c r="H6" s="4" t="str">
        <f t="shared" si="0"/>
        <v>/</v>
      </c>
      <c r="I6" s="129"/>
      <c r="J6" s="7"/>
    </row>
    <row r="7" spans="1:10" s="15" customFormat="1" ht="13.5" customHeight="1">
      <c r="A7" s="7">
        <v>6</v>
      </c>
      <c r="B7" s="128"/>
      <c r="C7" s="125"/>
      <c r="D7" s="139"/>
      <c r="E7" s="128"/>
      <c r="F7" s="125"/>
      <c r="G7" s="139"/>
      <c r="H7" s="4" t="str">
        <f t="shared" si="0"/>
        <v>/</v>
      </c>
      <c r="I7" s="129"/>
      <c r="J7" s="7"/>
    </row>
    <row r="8" spans="1:10" s="15" customFormat="1" ht="13.5" customHeight="1">
      <c r="A8" s="7">
        <v>7</v>
      </c>
      <c r="B8" s="128"/>
      <c r="C8" s="125"/>
      <c r="D8" s="139"/>
      <c r="E8" s="128"/>
      <c r="F8" s="125"/>
      <c r="G8" s="139"/>
      <c r="H8" s="4" t="str">
        <f t="shared" si="0"/>
        <v>/</v>
      </c>
      <c r="I8" s="129"/>
      <c r="J8" s="7"/>
    </row>
    <row r="9" spans="1:10" s="15" customFormat="1" ht="13.5" customHeight="1">
      <c r="A9" s="7">
        <v>8</v>
      </c>
      <c r="B9" s="128"/>
      <c r="C9" s="125"/>
      <c r="D9" s="139"/>
      <c r="E9" s="128"/>
      <c r="F9" s="125"/>
      <c r="G9" s="139"/>
      <c r="H9" s="4" t="str">
        <f t="shared" si="0"/>
        <v>/</v>
      </c>
      <c r="I9" s="129"/>
      <c r="J9" s="7"/>
    </row>
    <row r="10" spans="1:10" s="15" customFormat="1" ht="13.5" customHeight="1">
      <c r="A10" s="7">
        <v>9</v>
      </c>
      <c r="B10" s="128"/>
      <c r="C10" s="125"/>
      <c r="D10" s="139"/>
      <c r="E10" s="128"/>
      <c r="F10" s="125"/>
      <c r="G10" s="139"/>
      <c r="H10" s="4" t="str">
        <f t="shared" si="0"/>
        <v>/</v>
      </c>
      <c r="I10" s="129"/>
      <c r="J10" s="7"/>
    </row>
    <row r="11" spans="1:10" s="15" customFormat="1" ht="13.5" customHeight="1">
      <c r="A11" s="7">
        <v>10</v>
      </c>
      <c r="B11" s="128"/>
      <c r="C11" s="125"/>
      <c r="D11" s="139"/>
      <c r="E11" s="128"/>
      <c r="F11" s="125"/>
      <c r="G11" s="139"/>
      <c r="H11" s="4" t="str">
        <f t="shared" si="0"/>
        <v>/</v>
      </c>
      <c r="I11" s="129"/>
      <c r="J11" s="7"/>
    </row>
    <row r="12" spans="1:10" s="15" customFormat="1" ht="13.5" customHeight="1">
      <c r="A12" s="7">
        <v>11</v>
      </c>
      <c r="B12" s="128"/>
      <c r="C12" s="125"/>
      <c r="D12" s="139"/>
      <c r="E12" s="128"/>
      <c r="F12" s="125"/>
      <c r="G12" s="139"/>
      <c r="H12" s="4" t="str">
        <f t="shared" si="0"/>
        <v>/</v>
      </c>
      <c r="I12" s="129"/>
      <c r="J12" s="7"/>
    </row>
    <row r="13" spans="1:10" s="15" customFormat="1" ht="13.5" customHeight="1">
      <c r="A13" s="7">
        <v>12</v>
      </c>
      <c r="B13" s="128"/>
      <c r="C13" s="125"/>
      <c r="D13" s="139"/>
      <c r="E13" s="128"/>
      <c r="F13" s="125"/>
      <c r="G13" s="139"/>
      <c r="H13" s="4" t="str">
        <f t="shared" si="0"/>
        <v>/</v>
      </c>
      <c r="I13" s="129"/>
      <c r="J13" s="7"/>
    </row>
    <row r="14" spans="1:10" s="15" customFormat="1" ht="13.5" customHeight="1">
      <c r="A14" s="7">
        <v>13</v>
      </c>
      <c r="B14" s="128"/>
      <c r="C14" s="125"/>
      <c r="D14" s="139"/>
      <c r="E14" s="128"/>
      <c r="F14" s="125"/>
      <c r="G14" s="139"/>
      <c r="H14" s="4" t="str">
        <f t="shared" si="0"/>
        <v>/</v>
      </c>
      <c r="I14" s="129"/>
      <c r="J14" s="7"/>
    </row>
    <row r="15" spans="1:10" s="15" customFormat="1" ht="13.5" customHeight="1">
      <c r="A15" s="7">
        <v>14</v>
      </c>
      <c r="B15" s="128"/>
      <c r="C15" s="125"/>
      <c r="D15" s="139"/>
      <c r="E15" s="128"/>
      <c r="F15" s="125"/>
      <c r="G15" s="139"/>
      <c r="H15" s="4" t="str">
        <f t="shared" si="0"/>
        <v>/</v>
      </c>
      <c r="I15" s="129"/>
      <c r="J15" s="7"/>
    </row>
    <row r="16" spans="1:10" s="15" customFormat="1" ht="13.5" customHeight="1">
      <c r="A16" s="7">
        <v>15</v>
      </c>
      <c r="B16" s="128"/>
      <c r="C16" s="125"/>
      <c r="D16" s="139"/>
      <c r="E16" s="128"/>
      <c r="F16" s="125"/>
      <c r="G16" s="139"/>
      <c r="H16" s="4" t="str">
        <f t="shared" si="0"/>
        <v>/</v>
      </c>
      <c r="I16" s="129"/>
      <c r="J16" s="7"/>
    </row>
    <row r="17" spans="1:10" s="15" customFormat="1" ht="13.5" customHeight="1">
      <c r="A17" s="7">
        <v>16</v>
      </c>
      <c r="B17" s="128"/>
      <c r="C17" s="125"/>
      <c r="D17" s="139"/>
      <c r="E17" s="128"/>
      <c r="F17" s="125"/>
      <c r="G17" s="139"/>
      <c r="H17" s="4" t="str">
        <f t="shared" si="0"/>
        <v>/</v>
      </c>
      <c r="I17" s="129"/>
      <c r="J17" s="7"/>
    </row>
    <row r="18" spans="1:10" s="15" customFormat="1" ht="13.5" customHeight="1">
      <c r="A18" s="7">
        <v>17</v>
      </c>
      <c r="B18" s="128"/>
      <c r="C18" s="125"/>
      <c r="D18" s="139"/>
      <c r="E18" s="128"/>
      <c r="F18" s="125"/>
      <c r="G18" s="139"/>
      <c r="H18" s="4" t="str">
        <f t="shared" si="0"/>
        <v>/</v>
      </c>
      <c r="I18" s="129"/>
      <c r="J18" s="7"/>
    </row>
    <row r="19" spans="1:10" s="15" customFormat="1" ht="13.5" customHeight="1">
      <c r="A19" s="7">
        <v>18</v>
      </c>
      <c r="B19" s="128"/>
      <c r="C19" s="125"/>
      <c r="D19" s="139"/>
      <c r="E19" s="128"/>
      <c r="F19" s="125"/>
      <c r="G19" s="139"/>
      <c r="H19" s="4" t="str">
        <f t="shared" si="0"/>
        <v>/</v>
      </c>
      <c r="I19" s="129"/>
      <c r="J19" s="7"/>
    </row>
    <row r="20" spans="1:10" s="15" customFormat="1" ht="13.5" customHeight="1">
      <c r="A20" s="7">
        <v>19</v>
      </c>
      <c r="B20" s="128"/>
      <c r="C20" s="125"/>
      <c r="D20" s="139"/>
      <c r="E20" s="128"/>
      <c r="F20" s="125"/>
      <c r="G20" s="139"/>
      <c r="H20" s="4" t="str">
        <f t="shared" si="0"/>
        <v>/</v>
      </c>
      <c r="I20" s="129"/>
      <c r="J20" s="7"/>
    </row>
    <row r="21" spans="1:10" s="15" customFormat="1" ht="13.5" customHeight="1">
      <c r="A21" s="7">
        <v>20</v>
      </c>
      <c r="B21" s="128"/>
      <c r="C21" s="125"/>
      <c r="D21" s="139"/>
      <c r="E21" s="128"/>
      <c r="F21" s="125"/>
      <c r="G21" s="139"/>
      <c r="H21" s="4" t="str">
        <f t="shared" si="0"/>
        <v>/</v>
      </c>
      <c r="I21" s="129"/>
      <c r="J21" s="7"/>
    </row>
    <row r="22" spans="1:10" s="15" customFormat="1" ht="13.5" customHeight="1">
      <c r="A22" s="7">
        <v>21</v>
      </c>
      <c r="B22" s="128"/>
      <c r="C22" s="125"/>
      <c r="D22" s="139"/>
      <c r="E22" s="128"/>
      <c r="F22" s="125"/>
      <c r="G22" s="139"/>
      <c r="H22" s="4" t="str">
        <f t="shared" si="0"/>
        <v>/</v>
      </c>
      <c r="I22" s="129"/>
      <c r="J22" s="7"/>
    </row>
    <row r="23" spans="1:10" s="15" customFormat="1" ht="13.5" customHeight="1">
      <c r="A23" s="7">
        <v>22</v>
      </c>
      <c r="B23" s="128"/>
      <c r="C23" s="125"/>
      <c r="D23" s="139"/>
      <c r="E23" s="128"/>
      <c r="F23" s="125"/>
      <c r="G23" s="139"/>
      <c r="H23" s="4" t="str">
        <f t="shared" si="0"/>
        <v>/</v>
      </c>
      <c r="I23" s="129"/>
      <c r="J23" s="7"/>
    </row>
    <row r="24" spans="1:10" s="15" customFormat="1" ht="13.5" customHeight="1">
      <c r="A24" s="7">
        <v>23</v>
      </c>
      <c r="B24" s="128"/>
      <c r="C24" s="125"/>
      <c r="D24" s="139"/>
      <c r="E24" s="128"/>
      <c r="F24" s="125"/>
      <c r="G24" s="139"/>
      <c r="H24" s="4" t="str">
        <f t="shared" si="0"/>
        <v>/</v>
      </c>
      <c r="I24" s="129"/>
      <c r="J24" s="7"/>
    </row>
    <row r="25" spans="1:10" s="15" customFormat="1" ht="13.5" customHeight="1">
      <c r="A25" s="7">
        <v>24</v>
      </c>
      <c r="B25" s="128"/>
      <c r="C25" s="125"/>
      <c r="D25" s="139"/>
      <c r="E25" s="128"/>
      <c r="F25" s="125"/>
      <c r="G25" s="139"/>
      <c r="H25" s="4" t="str">
        <f t="shared" si="0"/>
        <v>/</v>
      </c>
      <c r="I25" s="129"/>
      <c r="J25" s="7"/>
    </row>
    <row r="26" spans="1:10" s="15" customFormat="1" ht="13.5" customHeight="1">
      <c r="A26" s="7">
        <v>25</v>
      </c>
      <c r="B26" s="128"/>
      <c r="C26" s="125"/>
      <c r="D26" s="139"/>
      <c r="E26" s="128"/>
      <c r="F26" s="125"/>
      <c r="G26" s="139"/>
      <c r="H26" s="4" t="str">
        <f t="shared" si="0"/>
        <v>/</v>
      </c>
      <c r="I26" s="129"/>
      <c r="J26" s="7"/>
    </row>
    <row r="27" spans="1:10" s="15" customFormat="1" ht="13.5" customHeight="1">
      <c r="A27" s="7">
        <v>26</v>
      </c>
      <c r="B27" s="128"/>
      <c r="C27" s="125"/>
      <c r="D27" s="139"/>
      <c r="E27" s="128"/>
      <c r="F27" s="125"/>
      <c r="G27" s="139"/>
      <c r="H27" s="4" t="str">
        <f t="shared" si="0"/>
        <v>/</v>
      </c>
      <c r="I27" s="129"/>
      <c r="J27" s="7"/>
    </row>
    <row r="28" spans="1:10" s="15" customFormat="1" ht="13.5" customHeight="1">
      <c r="A28" s="7">
        <v>27</v>
      </c>
      <c r="B28" s="128"/>
      <c r="C28" s="125"/>
      <c r="D28" s="139"/>
      <c r="E28" s="128"/>
      <c r="F28" s="125"/>
      <c r="G28" s="139"/>
      <c r="H28" s="4" t="str">
        <f t="shared" si="0"/>
        <v>/</v>
      </c>
      <c r="I28" s="129"/>
      <c r="J28" s="7"/>
    </row>
    <row r="29" spans="1:10" s="15" customFormat="1" ht="13.5" customHeight="1">
      <c r="A29" s="7">
        <v>28</v>
      </c>
      <c r="B29" s="128"/>
      <c r="C29" s="125"/>
      <c r="D29" s="139"/>
      <c r="E29" s="128"/>
      <c r="F29" s="125"/>
      <c r="G29" s="139"/>
      <c r="H29" s="4" t="str">
        <f t="shared" si="0"/>
        <v>/</v>
      </c>
      <c r="I29" s="129"/>
      <c r="J29" s="7"/>
    </row>
    <row r="30" spans="1:10" s="15" customFormat="1" ht="13.5" customHeight="1">
      <c r="A30" s="7">
        <v>29</v>
      </c>
      <c r="B30" s="128"/>
      <c r="C30" s="125"/>
      <c r="D30" s="139"/>
      <c r="E30" s="128"/>
      <c r="F30" s="125"/>
      <c r="G30" s="139"/>
      <c r="H30" s="4" t="str">
        <f t="shared" si="0"/>
        <v>/</v>
      </c>
      <c r="I30" s="129"/>
      <c r="J30" s="7"/>
    </row>
    <row r="31" spans="1:10" s="15" customFormat="1" ht="13.5" customHeight="1">
      <c r="A31" s="7">
        <v>30</v>
      </c>
      <c r="B31" s="128"/>
      <c r="C31" s="125"/>
      <c r="D31" s="139"/>
      <c r="E31" s="128"/>
      <c r="F31" s="125"/>
      <c r="G31" s="139"/>
      <c r="H31" s="4" t="str">
        <f t="shared" si="0"/>
        <v>/</v>
      </c>
      <c r="I31" s="129"/>
      <c r="J31" s="7"/>
    </row>
    <row r="32" spans="1:10" s="15" customFormat="1" ht="13.5" customHeight="1">
      <c r="A32" s="7">
        <v>31</v>
      </c>
      <c r="B32" s="128"/>
      <c r="C32" s="125"/>
      <c r="D32" s="139"/>
      <c r="E32" s="128"/>
      <c r="F32" s="125"/>
      <c r="G32" s="139"/>
      <c r="H32" s="4" t="str">
        <f t="shared" si="0"/>
        <v>/</v>
      </c>
      <c r="I32" s="129"/>
      <c r="J32" s="7"/>
    </row>
    <row r="33" spans="1:10" s="15" customFormat="1" ht="13.5" customHeight="1">
      <c r="A33" s="7">
        <v>32</v>
      </c>
      <c r="B33" s="128"/>
      <c r="C33" s="125"/>
      <c r="D33" s="139"/>
      <c r="E33" s="128"/>
      <c r="F33" s="125"/>
      <c r="G33" s="139"/>
      <c r="H33" s="4" t="str">
        <f t="shared" si="0"/>
        <v>/</v>
      </c>
      <c r="I33" s="129"/>
      <c r="J33" s="7"/>
    </row>
    <row r="34" ht="12.75">
      <c r="G34" s="124"/>
    </row>
    <row r="35" spans="1:7" ht="12.75">
      <c r="A35" s="164" t="s">
        <v>35</v>
      </c>
      <c r="B35" s="165"/>
      <c r="C35" s="166"/>
      <c r="D35" s="167" t="s">
        <v>36</v>
      </c>
      <c r="E35" s="168"/>
      <c r="F35"/>
      <c r="G35"/>
    </row>
    <row r="36" spans="6:7" ht="12.75">
      <c r="F36"/>
      <c r="G36"/>
    </row>
    <row r="37" spans="6:7" ht="12.75">
      <c r="F37"/>
      <c r="G37"/>
    </row>
    <row r="38" spans="6:7" ht="12.75">
      <c r="F38"/>
      <c r="G38"/>
    </row>
    <row r="39" spans="6:7" ht="12.75">
      <c r="F39"/>
      <c r="G39"/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  <row r="45" spans="6:7" ht="12.75">
      <c r="F45"/>
      <c r="G45"/>
    </row>
    <row r="46" spans="6:7" ht="12.75">
      <c r="F46"/>
      <c r="G46"/>
    </row>
    <row r="47" spans="6:7" ht="12.75">
      <c r="F47"/>
      <c r="G47"/>
    </row>
    <row r="48" spans="6:7" ht="12.75">
      <c r="F48"/>
      <c r="G48"/>
    </row>
    <row r="49" spans="6:7" ht="12.75">
      <c r="F49"/>
      <c r="G49"/>
    </row>
    <row r="50" spans="6:7" ht="12.75">
      <c r="F50"/>
      <c r="G50"/>
    </row>
    <row r="51" spans="6:7" ht="12.75">
      <c r="F51"/>
      <c r="G51"/>
    </row>
    <row r="52" spans="6:7" ht="12.75">
      <c r="F52"/>
      <c r="G52"/>
    </row>
    <row r="53" spans="6:7" ht="12.75">
      <c r="F53"/>
      <c r="G53"/>
    </row>
    <row r="54" spans="6:7" ht="12.75">
      <c r="F54"/>
      <c r="G54"/>
    </row>
    <row r="55" spans="6:7" ht="12.75">
      <c r="F55"/>
      <c r="G55"/>
    </row>
    <row r="56" spans="6:7" ht="12.75">
      <c r="F56"/>
      <c r="G56"/>
    </row>
    <row r="57" spans="6:7" ht="12.75">
      <c r="F57"/>
      <c r="G57"/>
    </row>
    <row r="58" spans="6:7" ht="12.75">
      <c r="F58"/>
      <c r="G58"/>
    </row>
    <row r="59" spans="6:7" ht="12.75">
      <c r="F59"/>
      <c r="G59"/>
    </row>
    <row r="60" spans="6:7" ht="12.75">
      <c r="F60"/>
      <c r="G60"/>
    </row>
    <row r="61" spans="6:7" ht="12.75">
      <c r="F61"/>
      <c r="G61"/>
    </row>
    <row r="62" spans="6:7" ht="12.75">
      <c r="F62"/>
      <c r="G62"/>
    </row>
    <row r="63" spans="6:7" ht="12.75">
      <c r="F63"/>
      <c r="G63"/>
    </row>
    <row r="64" spans="6:7" ht="12.75">
      <c r="F64"/>
      <c r="G64"/>
    </row>
    <row r="65" spans="6:7" ht="12.75">
      <c r="F65"/>
      <c r="G65"/>
    </row>
    <row r="66" spans="6:7" ht="12.75">
      <c r="F66"/>
      <c r="G66"/>
    </row>
    <row r="67" spans="6:7" ht="12.75">
      <c r="F67"/>
      <c r="G67"/>
    </row>
    <row r="68" spans="6:7" ht="12.75">
      <c r="F68"/>
      <c r="G68"/>
    </row>
    <row r="69" spans="6:7" ht="12.75">
      <c r="F69"/>
      <c r="G69"/>
    </row>
    <row r="70" spans="6:7" ht="12.75">
      <c r="F70"/>
      <c r="G70"/>
    </row>
    <row r="71" spans="6:7" ht="12.75">
      <c r="F71"/>
      <c r="G71"/>
    </row>
    <row r="72" spans="6:7" ht="12.75">
      <c r="F72"/>
      <c r="G72"/>
    </row>
    <row r="73" spans="6:7" ht="12.75">
      <c r="F73"/>
      <c r="G73"/>
    </row>
    <row r="74" spans="6:7" ht="12.75">
      <c r="F74"/>
      <c r="G74"/>
    </row>
    <row r="75" spans="6:7" ht="12.75">
      <c r="F75"/>
      <c r="G75"/>
    </row>
    <row r="76" spans="6:7" ht="12.75">
      <c r="F76"/>
      <c r="G76"/>
    </row>
    <row r="77" spans="6:7" ht="12.75">
      <c r="F77"/>
      <c r="G77"/>
    </row>
    <row r="78" spans="6:7" ht="12.75">
      <c r="F78"/>
      <c r="G78"/>
    </row>
    <row r="79" spans="6:7" ht="12.75">
      <c r="F79"/>
      <c r="G79"/>
    </row>
    <row r="80" spans="6:7" ht="12.75">
      <c r="F80"/>
      <c r="G80"/>
    </row>
    <row r="81" spans="6:7" ht="12.75">
      <c r="F81"/>
      <c r="G81"/>
    </row>
    <row r="82" spans="6:7" ht="12.75">
      <c r="F82"/>
      <c r="G82"/>
    </row>
    <row r="83" spans="6:7" ht="12.75">
      <c r="F83"/>
      <c r="G83"/>
    </row>
    <row r="84" spans="6:7" ht="12.75">
      <c r="F84"/>
      <c r="G84"/>
    </row>
    <row r="85" spans="6:7" ht="12.75">
      <c r="F85"/>
      <c r="G85"/>
    </row>
    <row r="86" spans="6:7" ht="12.75">
      <c r="F86"/>
      <c r="G86"/>
    </row>
    <row r="87" spans="6:7" ht="12.75">
      <c r="F87"/>
      <c r="G87"/>
    </row>
    <row r="88" spans="6:7" ht="12.75"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3" spans="6:7" ht="12.75">
      <c r="F93"/>
      <c r="G93"/>
    </row>
    <row r="94" spans="6:7" ht="12.75">
      <c r="F94"/>
      <c r="G94"/>
    </row>
    <row r="95" spans="6:7" ht="12.75">
      <c r="F95"/>
      <c r="G95"/>
    </row>
    <row r="96" spans="6:7" ht="12.75">
      <c r="F96"/>
      <c r="G96"/>
    </row>
    <row r="97" spans="6:7" ht="12.75">
      <c r="F97"/>
      <c r="G97"/>
    </row>
    <row r="98" spans="6:7" ht="12.75">
      <c r="F98"/>
      <c r="G98"/>
    </row>
    <row r="99" spans="6:7" ht="12.75">
      <c r="F99"/>
      <c r="G99"/>
    </row>
    <row r="100" spans="6:7" ht="12.75">
      <c r="F100"/>
      <c r="G100"/>
    </row>
    <row r="101" spans="6:7" ht="12.75">
      <c r="F101"/>
      <c r="G101"/>
    </row>
    <row r="102" spans="6:7" ht="12.75">
      <c r="F102"/>
      <c r="G102"/>
    </row>
    <row r="103" spans="6:7" ht="12.75">
      <c r="F103"/>
      <c r="G103"/>
    </row>
    <row r="104" spans="6:7" ht="12.75">
      <c r="F104"/>
      <c r="G104"/>
    </row>
    <row r="105" spans="6:7" ht="12.75">
      <c r="F105"/>
      <c r="G105"/>
    </row>
    <row r="106" spans="6:7" ht="12.75">
      <c r="F106"/>
      <c r="G106"/>
    </row>
    <row r="107" spans="6:7" ht="12.75">
      <c r="F107"/>
      <c r="G107"/>
    </row>
    <row r="108" spans="6:7" ht="12.75">
      <c r="F108"/>
      <c r="G108"/>
    </row>
    <row r="109" spans="6:7" ht="12.75">
      <c r="F109"/>
      <c r="G109"/>
    </row>
    <row r="110" spans="6:7" ht="12.75">
      <c r="F110"/>
      <c r="G110"/>
    </row>
    <row r="111" spans="6:7" ht="12.75">
      <c r="F111"/>
      <c r="G111"/>
    </row>
    <row r="112" spans="6:7" ht="12.75">
      <c r="F112"/>
      <c r="G112"/>
    </row>
    <row r="113" spans="6:7" ht="12.75">
      <c r="F113"/>
      <c r="G113"/>
    </row>
    <row r="114" spans="6:7" ht="12.75">
      <c r="F114"/>
      <c r="G114"/>
    </row>
    <row r="115" spans="6:7" ht="12.75">
      <c r="F115"/>
      <c r="G115"/>
    </row>
    <row r="116" spans="6:7" ht="12.75">
      <c r="F116"/>
      <c r="G116"/>
    </row>
    <row r="117" spans="6:7" ht="12.75">
      <c r="F117"/>
      <c r="G117"/>
    </row>
    <row r="118" spans="6:7" ht="12.75">
      <c r="F118"/>
      <c r="G118"/>
    </row>
    <row r="119" spans="6:7" ht="12.75">
      <c r="F119"/>
      <c r="G119"/>
    </row>
    <row r="120" spans="6:7" ht="12.75">
      <c r="F120"/>
      <c r="G120"/>
    </row>
    <row r="121" spans="6:7" ht="12.75">
      <c r="F121"/>
      <c r="G121"/>
    </row>
    <row r="122" spans="6:7" ht="12.75">
      <c r="F122"/>
      <c r="G122"/>
    </row>
    <row r="123" spans="6:7" ht="12.75">
      <c r="F123"/>
      <c r="G123"/>
    </row>
    <row r="124" spans="6:7" ht="12.75">
      <c r="F124"/>
      <c r="G124"/>
    </row>
    <row r="125" spans="6:7" ht="12.75">
      <c r="F125"/>
      <c r="G125"/>
    </row>
    <row r="126" spans="6:7" ht="12.75">
      <c r="F126"/>
      <c r="G126"/>
    </row>
    <row r="127" spans="6:7" ht="12.75">
      <c r="F127"/>
      <c r="G127"/>
    </row>
    <row r="128" spans="6:7" ht="12.75">
      <c r="F128"/>
      <c r="G128"/>
    </row>
    <row r="129" spans="6:7" ht="12.75">
      <c r="F129"/>
      <c r="G129"/>
    </row>
    <row r="130" spans="6:7" ht="12.75">
      <c r="F130"/>
      <c r="G130"/>
    </row>
    <row r="131" spans="6:7" ht="12.75">
      <c r="F131"/>
      <c r="G131"/>
    </row>
    <row r="132" spans="6:7" ht="12.75">
      <c r="F132"/>
      <c r="G132"/>
    </row>
    <row r="133" spans="6:7" ht="12.75">
      <c r="F133"/>
      <c r="G133"/>
    </row>
    <row r="134" spans="6:7" ht="12.75">
      <c r="F134"/>
      <c r="G134"/>
    </row>
    <row r="135" spans="6:7" ht="12.75">
      <c r="F135"/>
      <c r="G135"/>
    </row>
    <row r="136" spans="6:7" ht="12.75">
      <c r="F136"/>
      <c r="G136"/>
    </row>
    <row r="137" spans="6:7" ht="12.75">
      <c r="F137"/>
      <c r="G137"/>
    </row>
    <row r="138" spans="6:7" ht="12.75">
      <c r="F138"/>
      <c r="G138"/>
    </row>
    <row r="139" spans="6:7" ht="12.75">
      <c r="F139"/>
      <c r="G139"/>
    </row>
    <row r="140" spans="6:7" ht="12.75">
      <c r="F140"/>
      <c r="G140"/>
    </row>
    <row r="141" spans="6:7" ht="12.75">
      <c r="F141"/>
      <c r="G141"/>
    </row>
    <row r="142" spans="6:7" ht="12.75">
      <c r="F142"/>
      <c r="G142"/>
    </row>
    <row r="143" spans="6:7" ht="12.75">
      <c r="F143"/>
      <c r="G143"/>
    </row>
    <row r="144" spans="6:7" ht="12.75">
      <c r="F144"/>
      <c r="G144"/>
    </row>
    <row r="145" spans="6:7" ht="12.75">
      <c r="F145"/>
      <c r="G145"/>
    </row>
    <row r="146" spans="6:7" ht="12.75">
      <c r="F146"/>
      <c r="G146"/>
    </row>
    <row r="147" spans="6:7" ht="12.75">
      <c r="F147"/>
      <c r="G147"/>
    </row>
    <row r="148" spans="6:7" ht="12.75">
      <c r="F148"/>
      <c r="G148"/>
    </row>
    <row r="149" spans="6:7" ht="12.75">
      <c r="F149"/>
      <c r="G149"/>
    </row>
    <row r="150" spans="6:7" ht="12.75">
      <c r="F150"/>
      <c r="G150"/>
    </row>
    <row r="151" spans="6:7" ht="12.75">
      <c r="F151"/>
      <c r="G151"/>
    </row>
    <row r="152" spans="6:7" ht="12.75">
      <c r="F152"/>
      <c r="G152"/>
    </row>
    <row r="153" spans="6:7" ht="12.75">
      <c r="F153"/>
      <c r="G153"/>
    </row>
    <row r="154" spans="6:7" ht="12.75">
      <c r="F154"/>
      <c r="G154"/>
    </row>
    <row r="155" spans="6:7" ht="12.75">
      <c r="F155"/>
      <c r="G155"/>
    </row>
    <row r="156" spans="6:7" ht="12.75">
      <c r="F156"/>
      <c r="G156"/>
    </row>
    <row r="157" spans="6:7" ht="12.75">
      <c r="F157"/>
      <c r="G157"/>
    </row>
    <row r="158" spans="6:7" ht="12.75">
      <c r="F158"/>
      <c r="G158"/>
    </row>
    <row r="159" spans="6:7" ht="12.75">
      <c r="F159"/>
      <c r="G159"/>
    </row>
    <row r="160" spans="6:7" ht="12.75">
      <c r="F160"/>
      <c r="G160"/>
    </row>
    <row r="161" spans="6:7" ht="12.75">
      <c r="F161"/>
      <c r="G161"/>
    </row>
    <row r="162" spans="6:7" ht="12.75">
      <c r="F162"/>
      <c r="G162"/>
    </row>
    <row r="163" spans="6:7" ht="12.75">
      <c r="F163"/>
      <c r="G163"/>
    </row>
    <row r="164" spans="6:7" ht="12.75">
      <c r="F164"/>
      <c r="G164"/>
    </row>
    <row r="165" spans="6:7" ht="12.75">
      <c r="F165"/>
      <c r="G165"/>
    </row>
    <row r="166" spans="6:7" ht="12.75">
      <c r="F166"/>
      <c r="G166"/>
    </row>
    <row r="167" spans="6:7" ht="12.75">
      <c r="F167"/>
      <c r="G167"/>
    </row>
    <row r="168" spans="6:7" ht="12.75">
      <c r="F168"/>
      <c r="G168"/>
    </row>
    <row r="169" spans="6:7" ht="12.75">
      <c r="F169"/>
      <c r="G169"/>
    </row>
    <row r="170" spans="6:7" ht="12.75">
      <c r="F170"/>
      <c r="G170"/>
    </row>
    <row r="171" spans="6:7" ht="12.75">
      <c r="F171"/>
      <c r="G171"/>
    </row>
    <row r="172" spans="6:7" ht="12.75">
      <c r="F172"/>
      <c r="G172"/>
    </row>
    <row r="173" spans="6:7" ht="12.75">
      <c r="F173"/>
      <c r="G173"/>
    </row>
    <row r="174" spans="6:7" ht="12.75">
      <c r="F174"/>
      <c r="G174"/>
    </row>
    <row r="175" spans="6:7" ht="12.75">
      <c r="F175"/>
      <c r="G175"/>
    </row>
    <row r="176" spans="6:7" ht="12.75">
      <c r="F176"/>
      <c r="G176"/>
    </row>
    <row r="177" spans="6:7" ht="12.75">
      <c r="F177"/>
      <c r="G177"/>
    </row>
    <row r="178" spans="6:7" ht="12.75">
      <c r="F178"/>
      <c r="G178"/>
    </row>
    <row r="179" spans="6:7" ht="12.75">
      <c r="F179"/>
      <c r="G179"/>
    </row>
    <row r="180" spans="6:7" ht="12.75">
      <c r="F180"/>
      <c r="G180"/>
    </row>
    <row r="181" spans="6:7" ht="12.75">
      <c r="F181"/>
      <c r="G181"/>
    </row>
    <row r="182" spans="6:7" ht="12.75">
      <c r="F182"/>
      <c r="G182"/>
    </row>
    <row r="183" spans="6:7" ht="12.75">
      <c r="F183"/>
      <c r="G183"/>
    </row>
    <row r="184" spans="6:7" ht="12.75">
      <c r="F184"/>
      <c r="G184"/>
    </row>
    <row r="185" spans="6:7" ht="12.75">
      <c r="F185"/>
      <c r="G185"/>
    </row>
    <row r="186" spans="6:7" ht="12.75">
      <c r="F186"/>
      <c r="G186"/>
    </row>
    <row r="187" spans="6:7" ht="12.75">
      <c r="F187"/>
      <c r="G187"/>
    </row>
    <row r="188" spans="6:7" ht="12.75">
      <c r="F188"/>
      <c r="G188"/>
    </row>
    <row r="189" spans="6:7" ht="12.75">
      <c r="F189"/>
      <c r="G189"/>
    </row>
    <row r="190" spans="6:7" ht="12.75">
      <c r="F190"/>
      <c r="G190"/>
    </row>
    <row r="191" spans="6:7" ht="12.75">
      <c r="F191"/>
      <c r="G191"/>
    </row>
    <row r="192" spans="6:7" ht="12.75">
      <c r="F192"/>
      <c r="G192"/>
    </row>
    <row r="193" spans="6:7" ht="12.75">
      <c r="F193"/>
      <c r="G193"/>
    </row>
    <row r="194" spans="6:7" ht="12.75">
      <c r="F194"/>
      <c r="G194"/>
    </row>
    <row r="195" spans="6:7" ht="12.75">
      <c r="F195"/>
      <c r="G195"/>
    </row>
    <row r="196" spans="6:7" ht="12.75">
      <c r="F196"/>
      <c r="G196"/>
    </row>
    <row r="197" spans="6:7" ht="12.75">
      <c r="F197"/>
      <c r="G197"/>
    </row>
    <row r="198" spans="6:7" ht="12.75">
      <c r="F198"/>
      <c r="G198"/>
    </row>
    <row r="199" spans="6:7" ht="12.75">
      <c r="F199"/>
      <c r="G199"/>
    </row>
    <row r="200" spans="6:7" ht="12.75">
      <c r="F200"/>
      <c r="G200"/>
    </row>
    <row r="201" spans="6:7" ht="12.75">
      <c r="F201"/>
      <c r="G201"/>
    </row>
    <row r="202" spans="6:7" ht="12.75">
      <c r="F202"/>
      <c r="G202"/>
    </row>
    <row r="203" spans="6:7" ht="12.75">
      <c r="F203"/>
      <c r="G203"/>
    </row>
    <row r="204" spans="6:7" ht="12.75">
      <c r="F204"/>
      <c r="G204"/>
    </row>
    <row r="205" spans="6:7" ht="12.75">
      <c r="F205"/>
      <c r="G205"/>
    </row>
    <row r="206" spans="6:7" ht="12.75">
      <c r="F206"/>
      <c r="G206"/>
    </row>
    <row r="207" spans="6:7" ht="12.75">
      <c r="F207"/>
      <c r="G207"/>
    </row>
    <row r="208" spans="6:7" ht="12.75">
      <c r="F208"/>
      <c r="G208"/>
    </row>
    <row r="209" spans="6:7" ht="12.75">
      <c r="F209"/>
      <c r="G209"/>
    </row>
    <row r="210" spans="6:7" ht="12.75">
      <c r="F210"/>
      <c r="G210"/>
    </row>
    <row r="211" spans="6:7" ht="12.75">
      <c r="F211"/>
      <c r="G211"/>
    </row>
    <row r="212" spans="6:7" ht="12.75">
      <c r="F212"/>
      <c r="G212"/>
    </row>
    <row r="213" spans="6:7" ht="12.75">
      <c r="F213"/>
      <c r="G213"/>
    </row>
    <row r="214" spans="6:7" ht="12.75">
      <c r="F214"/>
      <c r="G214"/>
    </row>
    <row r="215" spans="6:7" ht="12.75">
      <c r="F215"/>
      <c r="G215"/>
    </row>
    <row r="216" spans="6:7" ht="12.75">
      <c r="F216"/>
      <c r="G216"/>
    </row>
    <row r="217" spans="6:7" ht="12.75">
      <c r="F217"/>
      <c r="G217"/>
    </row>
    <row r="218" spans="6:7" ht="12.75">
      <c r="F218"/>
      <c r="G218"/>
    </row>
    <row r="219" spans="6:7" ht="12.75">
      <c r="F219"/>
      <c r="G219"/>
    </row>
    <row r="220" spans="6:7" ht="12.75">
      <c r="F220"/>
      <c r="G220"/>
    </row>
    <row r="221" spans="6:7" ht="12.75">
      <c r="F221"/>
      <c r="G221"/>
    </row>
    <row r="222" spans="6:7" ht="12.75">
      <c r="F222"/>
      <c r="G222"/>
    </row>
    <row r="223" spans="6:7" ht="12.75">
      <c r="F223"/>
      <c r="G223"/>
    </row>
    <row r="224" spans="6:7" ht="12.75">
      <c r="F224"/>
      <c r="G224"/>
    </row>
    <row r="225" spans="6:7" ht="12.75">
      <c r="F225"/>
      <c r="G225"/>
    </row>
    <row r="226" spans="6:7" ht="12.75">
      <c r="F226"/>
      <c r="G226"/>
    </row>
    <row r="227" spans="6:7" ht="12.75">
      <c r="F227"/>
      <c r="G227"/>
    </row>
    <row r="228" spans="6:7" ht="12.75">
      <c r="F228"/>
      <c r="G228"/>
    </row>
    <row r="229" spans="6:7" ht="12.75">
      <c r="F229"/>
      <c r="G229"/>
    </row>
    <row r="230" spans="6:7" ht="12.75">
      <c r="F230"/>
      <c r="G230"/>
    </row>
    <row r="231" spans="6:7" ht="12.75">
      <c r="F231"/>
      <c r="G231"/>
    </row>
    <row r="232" spans="6:7" ht="12.75">
      <c r="F232"/>
      <c r="G232"/>
    </row>
    <row r="233" spans="6:7" ht="12.75">
      <c r="F233"/>
      <c r="G233"/>
    </row>
    <row r="234" spans="6:7" ht="12.75">
      <c r="F234"/>
      <c r="G234"/>
    </row>
    <row r="235" spans="6:7" ht="12.75">
      <c r="F235"/>
      <c r="G235"/>
    </row>
    <row r="236" spans="6:7" ht="12.75">
      <c r="F236"/>
      <c r="G236"/>
    </row>
    <row r="237" spans="6:7" ht="12.75">
      <c r="F237"/>
      <c r="G237"/>
    </row>
    <row r="238" spans="6:7" ht="12.75">
      <c r="F238"/>
      <c r="G238"/>
    </row>
    <row r="239" spans="6:7" ht="12.75">
      <c r="F239"/>
      <c r="G239"/>
    </row>
    <row r="240" spans="6:7" ht="12.75">
      <c r="F240"/>
      <c r="G240"/>
    </row>
    <row r="241" spans="6:7" ht="12.75">
      <c r="F241"/>
      <c r="G241"/>
    </row>
    <row r="242" spans="6:7" ht="12.75">
      <c r="F242"/>
      <c r="G242"/>
    </row>
    <row r="243" spans="6:7" ht="12.75">
      <c r="F243"/>
      <c r="G243"/>
    </row>
    <row r="244" spans="6:7" ht="12.75">
      <c r="F244"/>
      <c r="G244"/>
    </row>
    <row r="245" spans="6:7" ht="12.75">
      <c r="F245"/>
      <c r="G245"/>
    </row>
    <row r="246" spans="6:7" ht="12.75">
      <c r="F246"/>
      <c r="G246"/>
    </row>
    <row r="247" spans="6:7" ht="12.75">
      <c r="F247"/>
      <c r="G247"/>
    </row>
    <row r="248" spans="6:7" ht="12.75">
      <c r="F248"/>
      <c r="G248"/>
    </row>
    <row r="249" spans="6:7" ht="12.75">
      <c r="F249"/>
      <c r="G249"/>
    </row>
    <row r="250" spans="6:7" ht="12.75">
      <c r="F250"/>
      <c r="G250"/>
    </row>
    <row r="251" spans="6:7" ht="12.75">
      <c r="F251"/>
      <c r="G251"/>
    </row>
    <row r="252" spans="6:7" ht="12.75">
      <c r="F252"/>
      <c r="G252"/>
    </row>
    <row r="253" spans="6:7" ht="12.75">
      <c r="F253"/>
      <c r="G253"/>
    </row>
    <row r="254" spans="6:7" ht="12.75">
      <c r="F254"/>
      <c r="G254"/>
    </row>
    <row r="255" spans="6:7" ht="12.75">
      <c r="F255"/>
      <c r="G255"/>
    </row>
    <row r="256" spans="6:7" ht="12.75">
      <c r="F256"/>
      <c r="G256"/>
    </row>
    <row r="257" spans="6:7" ht="12.75">
      <c r="F257"/>
      <c r="G257"/>
    </row>
    <row r="258" spans="6:7" ht="12.75">
      <c r="F258"/>
      <c r="G258"/>
    </row>
    <row r="259" spans="6:7" ht="12.75">
      <c r="F259"/>
      <c r="G259"/>
    </row>
    <row r="260" spans="6:7" ht="12.75">
      <c r="F260"/>
      <c r="G260"/>
    </row>
    <row r="261" spans="6:7" ht="12.75">
      <c r="F261"/>
      <c r="G261"/>
    </row>
    <row r="262" spans="6:7" ht="12.75">
      <c r="F262"/>
      <c r="G262"/>
    </row>
    <row r="263" spans="6:7" ht="12.75">
      <c r="F263"/>
      <c r="G263"/>
    </row>
    <row r="264" spans="6:7" ht="12.75">
      <c r="F264"/>
      <c r="G264"/>
    </row>
    <row r="265" spans="6:7" ht="12.75">
      <c r="F265"/>
      <c r="G265"/>
    </row>
    <row r="266" spans="6:7" ht="12.75">
      <c r="F266"/>
      <c r="G266"/>
    </row>
    <row r="267" spans="6:7" ht="12.75">
      <c r="F267"/>
      <c r="G267"/>
    </row>
    <row r="268" spans="6:7" ht="12.75">
      <c r="F268"/>
      <c r="G268"/>
    </row>
    <row r="269" spans="6:7" ht="12.75">
      <c r="F269"/>
      <c r="G269"/>
    </row>
    <row r="270" spans="6:7" ht="12.75">
      <c r="F270"/>
      <c r="G270"/>
    </row>
    <row r="271" spans="6:7" ht="12.75">
      <c r="F271"/>
      <c r="G271"/>
    </row>
    <row r="272" spans="6:7" ht="12.75">
      <c r="F272"/>
      <c r="G272"/>
    </row>
    <row r="273" spans="6:7" ht="12.75">
      <c r="F273"/>
      <c r="G273"/>
    </row>
    <row r="274" spans="6:7" ht="12.75">
      <c r="F274"/>
      <c r="G274"/>
    </row>
    <row r="275" spans="6:7" ht="12.75">
      <c r="F275"/>
      <c r="G275"/>
    </row>
    <row r="276" spans="6:7" ht="12.75">
      <c r="F276"/>
      <c r="G276"/>
    </row>
    <row r="277" spans="6:7" ht="12.75">
      <c r="F277"/>
      <c r="G277"/>
    </row>
    <row r="278" spans="6:7" ht="12.75">
      <c r="F278"/>
      <c r="G278"/>
    </row>
    <row r="279" spans="6:7" ht="12.75">
      <c r="F279"/>
      <c r="G279"/>
    </row>
    <row r="280" spans="6:7" ht="12.75">
      <c r="F280"/>
      <c r="G280"/>
    </row>
    <row r="281" spans="6:7" ht="12.75">
      <c r="F281"/>
      <c r="G281"/>
    </row>
    <row r="282" spans="6:7" ht="12.75">
      <c r="F282"/>
      <c r="G282"/>
    </row>
    <row r="283" spans="6:7" ht="12.75">
      <c r="F283"/>
      <c r="G283"/>
    </row>
    <row r="284" spans="6:7" ht="12.75">
      <c r="F284"/>
      <c r="G284"/>
    </row>
    <row r="285" spans="6:7" ht="12.75">
      <c r="F285"/>
      <c r="G285"/>
    </row>
    <row r="286" spans="6:7" ht="12.75">
      <c r="F286"/>
      <c r="G286"/>
    </row>
    <row r="287" spans="6:7" ht="12.75">
      <c r="F287"/>
      <c r="G287"/>
    </row>
  </sheetData>
  <sheetProtection password="CCA4" sheet="1"/>
  <printOptions horizontalCentered="1"/>
  <pageMargins left="0.7480314960629921" right="0.7480314960629921" top="1.1023622047244095" bottom="0.3937007874015748" header="0.5118110236220472" footer="0.3937007874015748"/>
  <pageSetup fitToHeight="1" fitToWidth="1" horizontalDpi="300" verticalDpi="300" orientation="landscape" paperSize="9" r:id="rId1"/>
  <headerFooter alignWithMargins="0">
    <oddHeader>&amp;L&amp;F&amp;CSetzliste 32 Teams DEplus&amp;R&amp;D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75" zoomScaleNormal="75" workbookViewId="0" topLeftCell="A1">
      <selection activeCell="AB58" sqref="AB58"/>
    </sheetView>
  </sheetViews>
  <sheetFormatPr defaultColWidth="9.140625" defaultRowHeight="12.75"/>
  <cols>
    <col min="1" max="1" width="4.7109375" style="3" customWidth="1"/>
    <col min="2" max="2" width="6.8515625" style="3" customWidth="1"/>
    <col min="3" max="4" width="4.7109375" style="3" customWidth="1"/>
    <col min="5" max="5" width="21.00390625" style="3" customWidth="1"/>
    <col min="6" max="6" width="3.421875" style="3" customWidth="1"/>
    <col min="7" max="7" width="21.00390625" style="3" customWidth="1"/>
    <col min="8" max="10" width="3.8515625" style="3" customWidth="1"/>
    <col min="11" max="11" width="6.140625" style="3" customWidth="1"/>
    <col min="12" max="20" width="3.8515625" style="3" customWidth="1"/>
    <col min="21" max="16384" width="9.140625" style="1" customWidth="1"/>
  </cols>
  <sheetData>
    <row r="1" spans="1:20" ht="47.25" customHeight="1" thickBot="1" thickTop="1">
      <c r="A1" s="40" t="s">
        <v>4</v>
      </c>
      <c r="B1" s="47" t="s">
        <v>5</v>
      </c>
      <c r="C1" s="47" t="s">
        <v>6</v>
      </c>
      <c r="D1" s="47" t="s">
        <v>33</v>
      </c>
      <c r="E1" s="41" t="s">
        <v>7</v>
      </c>
      <c r="F1" s="41" t="s">
        <v>8</v>
      </c>
      <c r="G1" s="41" t="s">
        <v>9</v>
      </c>
      <c r="H1" s="49" t="s">
        <v>10</v>
      </c>
      <c r="I1" s="50"/>
      <c r="J1" s="51"/>
      <c r="K1" s="42" t="s">
        <v>11</v>
      </c>
      <c r="L1" s="97" t="s">
        <v>25</v>
      </c>
      <c r="M1" s="98"/>
      <c r="N1" s="99"/>
      <c r="O1" s="97" t="s">
        <v>26</v>
      </c>
      <c r="P1" s="98"/>
      <c r="Q1" s="99"/>
      <c r="R1" s="97" t="s">
        <v>27</v>
      </c>
      <c r="S1" s="98"/>
      <c r="T1" s="99"/>
    </row>
    <row r="2" spans="1:24" ht="15.75" thickTop="1">
      <c r="A2" s="8">
        <v>1</v>
      </c>
      <c r="B2" s="14" t="s">
        <v>12</v>
      </c>
      <c r="C2" s="140"/>
      <c r="D2" s="141"/>
      <c r="E2" s="12" t="str">
        <f>IF(Anmeldung!$H$2="/",CONCATENATE("Seed #",Anmeldung!$A$2),Anmeldung!$H$2)</f>
        <v>Seed #1</v>
      </c>
      <c r="F2" s="9" t="s">
        <v>8</v>
      </c>
      <c r="G2" s="12" t="str">
        <f>IF(Anmeldung!$H$33="/",CONCATENATE("Seed #",Anmeldung!$A$33),Anmeldung!$H$33)</f>
        <v>Seed #32</v>
      </c>
      <c r="H2" s="9">
        <f>IF(L2=N2,"",SUM(IF(L2&gt;N2,1,0),IF(O2&gt;Q2,1,0),IF(R2&lt;=T2,0,1)))</f>
      </c>
      <c r="I2" s="9" t="s">
        <v>13</v>
      </c>
      <c r="J2" s="9">
        <f>IF(L2=N2,"",SUM(IF(L2&lt;N2,1,0),IF(O2&lt;Q2,1,0),IF(R2&gt;=T2,0,1)))</f>
      </c>
      <c r="K2" s="10"/>
      <c r="L2" s="100"/>
      <c r="M2" s="12" t="s">
        <v>13</v>
      </c>
      <c r="N2" s="101"/>
      <c r="O2" s="100"/>
      <c r="P2" s="12" t="s">
        <v>13</v>
      </c>
      <c r="Q2" s="101"/>
      <c r="R2" s="141"/>
      <c r="S2" s="12" t="s">
        <v>13</v>
      </c>
      <c r="T2" s="158"/>
      <c r="V2"/>
      <c r="W2"/>
      <c r="X2"/>
    </row>
    <row r="3" spans="1:24" ht="15">
      <c r="A3" s="11">
        <f>SUM(A2,1)</f>
        <v>2</v>
      </c>
      <c r="B3" s="48" t="s">
        <v>12</v>
      </c>
      <c r="C3" s="140"/>
      <c r="D3" s="141"/>
      <c r="E3" s="12" t="str">
        <f>IF(Anmeldung!$H$17="/",CONCATENATE("Seed #",Anmeldung!$A$17),Anmeldung!$H$17)</f>
        <v>Seed #16</v>
      </c>
      <c r="F3" s="12" t="s">
        <v>8</v>
      </c>
      <c r="G3" s="12" t="str">
        <f>IF(Anmeldung!$H$18="/",CONCATENATE("Seed #",Anmeldung!$A$18),Anmeldung!$H$18)</f>
        <v>Seed #17</v>
      </c>
      <c r="H3" s="114">
        <f>IF(L3=N3,"",SUM(IF(L3&gt;N3,1,0),IF(O3&gt;Q3,1,0),IF(R3&lt;=T3,0,1)))</f>
      </c>
      <c r="I3" s="114" t="s">
        <v>13</v>
      </c>
      <c r="J3" s="114">
        <f>IF(L3=N3,"",SUM(IF(L3&lt;N3,1,0),IF(O3&lt;Q3,1,0),IF(R3&gt;=T3,0,1)))</f>
      </c>
      <c r="K3" s="13"/>
      <c r="L3" s="102"/>
      <c r="M3" s="12" t="s">
        <v>13</v>
      </c>
      <c r="N3" s="103"/>
      <c r="O3" s="102"/>
      <c r="P3" s="12" t="s">
        <v>13</v>
      </c>
      <c r="Q3" s="103"/>
      <c r="R3" s="141"/>
      <c r="S3" s="12" t="s">
        <v>13</v>
      </c>
      <c r="T3" s="159"/>
      <c r="V3"/>
      <c r="W3"/>
      <c r="X3"/>
    </row>
    <row r="4" spans="1:24" ht="15">
      <c r="A4" s="11">
        <f aca="true" t="shared" si="0" ref="A4:A19">SUM(A3,1)</f>
        <v>3</v>
      </c>
      <c r="B4" s="48" t="s">
        <v>12</v>
      </c>
      <c r="C4" s="140"/>
      <c r="D4" s="141"/>
      <c r="E4" s="12" t="str">
        <f>IF(Anmeldung!$H$10="/",CONCATENATE("Seed #",Anmeldung!$A$10),Anmeldung!$H$10)</f>
        <v>Seed #9</v>
      </c>
      <c r="F4" s="12" t="s">
        <v>8</v>
      </c>
      <c r="G4" s="12" t="str">
        <f>IF(Anmeldung!$H$25="/",CONCATENATE("Seed #",Anmeldung!$A$25),Anmeldung!$H$25)</f>
        <v>Seed #24</v>
      </c>
      <c r="H4" s="114">
        <f aca="true" t="shared" si="1" ref="H4:H67">IF(L4=N4,"",SUM(IF(L4&gt;N4,1,0),IF(O4&gt;Q4,1,0),IF(R4&lt;=T4,0,1)))</f>
      </c>
      <c r="I4" s="114" t="s">
        <v>13</v>
      </c>
      <c r="J4" s="114">
        <f aca="true" t="shared" si="2" ref="J4:J67">IF(L4=N4,"",SUM(IF(L4&lt;N4,1,0),IF(O4&lt;Q4,1,0),IF(R4&gt;=T4,0,1)))</f>
      </c>
      <c r="K4" s="13"/>
      <c r="L4" s="102"/>
      <c r="M4" s="12" t="s">
        <v>13</v>
      </c>
      <c r="N4" s="103"/>
      <c r="O4" s="102"/>
      <c r="P4" s="12" t="s">
        <v>13</v>
      </c>
      <c r="Q4" s="103"/>
      <c r="R4" s="141"/>
      <c r="S4" s="12" t="s">
        <v>13</v>
      </c>
      <c r="T4" s="159"/>
      <c r="V4"/>
      <c r="W4"/>
      <c r="X4"/>
    </row>
    <row r="5" spans="1:24" ht="15">
      <c r="A5" s="11">
        <f t="shared" si="0"/>
        <v>4</v>
      </c>
      <c r="B5" s="48" t="s">
        <v>12</v>
      </c>
      <c r="C5" s="140"/>
      <c r="D5" s="141"/>
      <c r="E5" s="12" t="str">
        <f>IF(Anmeldung!$H$9="/",CONCATENATE("Seed #",Anmeldung!$A$9),Anmeldung!$H$9)</f>
        <v>Seed #8</v>
      </c>
      <c r="F5" s="12" t="s">
        <v>8</v>
      </c>
      <c r="G5" s="12" t="str">
        <f>IF(Anmeldung!$H$26="/",CONCATENATE("Seed #",Anmeldung!$A$26),Anmeldung!$H$26)</f>
        <v>Seed #25</v>
      </c>
      <c r="H5" s="114">
        <f t="shared" si="1"/>
      </c>
      <c r="I5" s="114" t="s">
        <v>13</v>
      </c>
      <c r="J5" s="114">
        <f t="shared" si="2"/>
      </c>
      <c r="K5" s="13"/>
      <c r="L5" s="102"/>
      <c r="M5" s="12" t="s">
        <v>13</v>
      </c>
      <c r="N5" s="103"/>
      <c r="O5" s="102"/>
      <c r="P5" s="12" t="s">
        <v>13</v>
      </c>
      <c r="Q5" s="103"/>
      <c r="R5" s="141"/>
      <c r="S5" s="12" t="s">
        <v>13</v>
      </c>
      <c r="T5" s="159"/>
      <c r="V5"/>
      <c r="W5"/>
      <c r="X5"/>
    </row>
    <row r="6" spans="1:24" ht="15">
      <c r="A6" s="11">
        <f t="shared" si="0"/>
        <v>5</v>
      </c>
      <c r="B6" s="48" t="s">
        <v>12</v>
      </c>
      <c r="C6" s="140"/>
      <c r="D6" s="141"/>
      <c r="E6" s="12" t="str">
        <f>IF(Anmeldung!$H$6="/",CONCATENATE("Seed #",Anmeldung!$A$6),Anmeldung!$H$6)</f>
        <v>Seed #5</v>
      </c>
      <c r="F6" s="12" t="s">
        <v>8</v>
      </c>
      <c r="G6" s="12" t="str">
        <f>IF(Anmeldung!$H$29="/",CONCATENATE("Seed #",Anmeldung!$A$29),Anmeldung!$H$29)</f>
        <v>Seed #28</v>
      </c>
      <c r="H6" s="114">
        <f t="shared" si="1"/>
      </c>
      <c r="I6" s="114" t="s">
        <v>13</v>
      </c>
      <c r="J6" s="114">
        <f t="shared" si="2"/>
      </c>
      <c r="K6" s="13"/>
      <c r="L6" s="102"/>
      <c r="M6" s="12" t="s">
        <v>13</v>
      </c>
      <c r="N6" s="103"/>
      <c r="O6" s="102"/>
      <c r="P6" s="12" t="s">
        <v>13</v>
      </c>
      <c r="Q6" s="103"/>
      <c r="R6" s="141"/>
      <c r="S6" s="12" t="s">
        <v>13</v>
      </c>
      <c r="T6" s="159"/>
      <c r="V6"/>
      <c r="W6"/>
      <c r="X6"/>
    </row>
    <row r="7" spans="1:24" ht="15">
      <c r="A7" s="11">
        <f t="shared" si="0"/>
        <v>6</v>
      </c>
      <c r="B7" s="48" t="s">
        <v>12</v>
      </c>
      <c r="C7" s="140"/>
      <c r="D7" s="141"/>
      <c r="E7" s="12" t="str">
        <f>IF(Anmeldung!$H$13="/",CONCATENATE("Seed #",Anmeldung!$A$13),Anmeldung!$H$13)</f>
        <v>Seed #12</v>
      </c>
      <c r="F7" s="12" t="s">
        <v>8</v>
      </c>
      <c r="G7" s="12" t="str">
        <f>IF(Anmeldung!$H$22="/",CONCATENATE("Seed #",Anmeldung!$A$22),Anmeldung!$H$22)</f>
        <v>Seed #21</v>
      </c>
      <c r="H7" s="114">
        <f t="shared" si="1"/>
      </c>
      <c r="I7" s="114" t="s">
        <v>13</v>
      </c>
      <c r="J7" s="114">
        <f t="shared" si="2"/>
      </c>
      <c r="K7" s="13"/>
      <c r="L7" s="102"/>
      <c r="M7" s="12" t="s">
        <v>13</v>
      </c>
      <c r="N7" s="103"/>
      <c r="O7" s="102"/>
      <c r="P7" s="12" t="s">
        <v>13</v>
      </c>
      <c r="Q7" s="103"/>
      <c r="R7" s="141"/>
      <c r="S7" s="12" t="s">
        <v>13</v>
      </c>
      <c r="T7" s="159"/>
      <c r="V7"/>
      <c r="W7"/>
      <c r="X7"/>
    </row>
    <row r="8" spans="1:24" ht="15">
      <c r="A8" s="11">
        <f t="shared" si="0"/>
        <v>7</v>
      </c>
      <c r="B8" s="48" t="s">
        <v>12</v>
      </c>
      <c r="C8" s="140"/>
      <c r="D8" s="141"/>
      <c r="E8" s="12" t="str">
        <f>IF(Anmeldung!$H$14="/",CONCATENATE("Seed #",Anmeldung!$A$14),Anmeldung!$H$14)</f>
        <v>Seed #13</v>
      </c>
      <c r="F8" s="12" t="s">
        <v>8</v>
      </c>
      <c r="G8" s="12" t="str">
        <f>IF(Anmeldung!$H$21="/",CONCATENATE("Seed #",Anmeldung!$A$21),Anmeldung!$H$21)</f>
        <v>Seed #20</v>
      </c>
      <c r="H8" s="114">
        <f t="shared" si="1"/>
      </c>
      <c r="I8" s="114" t="s">
        <v>13</v>
      </c>
      <c r="J8" s="114">
        <f t="shared" si="2"/>
      </c>
      <c r="K8" s="13"/>
      <c r="L8" s="102"/>
      <c r="M8" s="12" t="s">
        <v>13</v>
      </c>
      <c r="N8" s="103"/>
      <c r="O8" s="102"/>
      <c r="P8" s="12" t="s">
        <v>13</v>
      </c>
      <c r="Q8" s="103"/>
      <c r="R8" s="141"/>
      <c r="S8" s="12" t="s">
        <v>13</v>
      </c>
      <c r="T8" s="159"/>
      <c r="V8"/>
      <c r="W8"/>
      <c r="X8"/>
    </row>
    <row r="9" spans="1:24" ht="15">
      <c r="A9" s="11">
        <f t="shared" si="0"/>
        <v>8</v>
      </c>
      <c r="B9" s="48" t="s">
        <v>12</v>
      </c>
      <c r="C9" s="140"/>
      <c r="D9" s="141"/>
      <c r="E9" s="12" t="str">
        <f>IF(Anmeldung!$H$5="/",CONCATENATE("Seed #",Anmeldung!$A$5),Anmeldung!$H$5)</f>
        <v>Seed #4</v>
      </c>
      <c r="F9" s="12" t="s">
        <v>8</v>
      </c>
      <c r="G9" s="12" t="str">
        <f>IF(Anmeldung!$H$30="/",CONCATENATE("Seed #",Anmeldung!$A$30),Anmeldung!$H$30)</f>
        <v>Seed #29</v>
      </c>
      <c r="H9" s="114">
        <f t="shared" si="1"/>
      </c>
      <c r="I9" s="114" t="s">
        <v>13</v>
      </c>
      <c r="J9" s="114">
        <f t="shared" si="2"/>
      </c>
      <c r="K9" s="13"/>
      <c r="L9" s="102"/>
      <c r="M9" s="12" t="s">
        <v>13</v>
      </c>
      <c r="N9" s="103"/>
      <c r="O9" s="102"/>
      <c r="P9" s="12" t="s">
        <v>13</v>
      </c>
      <c r="Q9" s="103"/>
      <c r="R9" s="141"/>
      <c r="S9" s="12" t="s">
        <v>13</v>
      </c>
      <c r="T9" s="159"/>
      <c r="V9"/>
      <c r="W9"/>
      <c r="X9"/>
    </row>
    <row r="10" spans="1:24" ht="15">
      <c r="A10" s="11">
        <f t="shared" si="0"/>
        <v>9</v>
      </c>
      <c r="B10" s="48" t="s">
        <v>12</v>
      </c>
      <c r="C10" s="140"/>
      <c r="D10" s="141"/>
      <c r="E10" s="12" t="str">
        <f>IF(Anmeldung!$H$4="/",CONCATENATE("Seed #",Anmeldung!$A$4),Anmeldung!$H$4)</f>
        <v>Seed #3</v>
      </c>
      <c r="F10" s="12" t="s">
        <v>8</v>
      </c>
      <c r="G10" s="12" t="str">
        <f>IF(Anmeldung!$H$31="/",CONCATENATE("Seed #",Anmeldung!$A$31),Anmeldung!$H$31)</f>
        <v>Seed #30</v>
      </c>
      <c r="H10" s="114">
        <f t="shared" si="1"/>
      </c>
      <c r="I10" s="114" t="s">
        <v>13</v>
      </c>
      <c r="J10" s="114">
        <f t="shared" si="2"/>
      </c>
      <c r="K10" s="13"/>
      <c r="L10" s="102"/>
      <c r="M10" s="12" t="s">
        <v>13</v>
      </c>
      <c r="N10" s="103"/>
      <c r="O10" s="102"/>
      <c r="P10" s="12" t="s">
        <v>13</v>
      </c>
      <c r="Q10" s="103"/>
      <c r="R10" s="141"/>
      <c r="S10" s="12" t="s">
        <v>13</v>
      </c>
      <c r="T10" s="159"/>
      <c r="V10"/>
      <c r="W10"/>
      <c r="X10"/>
    </row>
    <row r="11" spans="1:24" ht="15">
      <c r="A11" s="11">
        <f t="shared" si="0"/>
        <v>10</v>
      </c>
      <c r="B11" s="48" t="s">
        <v>12</v>
      </c>
      <c r="C11" s="140"/>
      <c r="D11" s="141"/>
      <c r="E11" s="12" t="str">
        <f>IF(Anmeldung!$H$15="/",CONCATENATE("Seed #",Anmeldung!$A$15),Anmeldung!$H$15)</f>
        <v>Seed #14</v>
      </c>
      <c r="F11" s="12" t="s">
        <v>8</v>
      </c>
      <c r="G11" s="12" t="str">
        <f>IF(Anmeldung!$H$20="/",CONCATENATE("Seed #",Anmeldung!$A$20),Anmeldung!$H$20)</f>
        <v>Seed #19</v>
      </c>
      <c r="H11" s="114">
        <f t="shared" si="1"/>
      </c>
      <c r="I11" s="114" t="s">
        <v>13</v>
      </c>
      <c r="J11" s="114">
        <f t="shared" si="2"/>
      </c>
      <c r="K11" s="13"/>
      <c r="L11" s="102"/>
      <c r="M11" s="12" t="s">
        <v>13</v>
      </c>
      <c r="N11" s="103"/>
      <c r="O11" s="102"/>
      <c r="P11" s="12" t="s">
        <v>13</v>
      </c>
      <c r="Q11" s="103"/>
      <c r="R11" s="141"/>
      <c r="S11" s="12" t="s">
        <v>13</v>
      </c>
      <c r="T11" s="159"/>
      <c r="V11"/>
      <c r="W11"/>
      <c r="X11"/>
    </row>
    <row r="12" spans="1:24" ht="15">
      <c r="A12" s="11">
        <f t="shared" si="0"/>
        <v>11</v>
      </c>
      <c r="B12" s="48" t="s">
        <v>12</v>
      </c>
      <c r="C12" s="140"/>
      <c r="D12" s="141"/>
      <c r="E12" s="12" t="str">
        <f>IF(Anmeldung!$H$12="/",CONCATENATE("Seed #",Anmeldung!$A$12),Anmeldung!$H$12)</f>
        <v>Seed #11</v>
      </c>
      <c r="F12" s="12" t="s">
        <v>8</v>
      </c>
      <c r="G12" s="12" t="str">
        <f>IF(Anmeldung!$H$23="/",CONCATENATE("Seed #",Anmeldung!$A$23),Anmeldung!$H$23)</f>
        <v>Seed #22</v>
      </c>
      <c r="H12" s="114">
        <f t="shared" si="1"/>
      </c>
      <c r="I12" s="114" t="s">
        <v>13</v>
      </c>
      <c r="J12" s="114">
        <f t="shared" si="2"/>
      </c>
      <c r="K12" s="13"/>
      <c r="L12" s="102"/>
      <c r="M12" s="12" t="s">
        <v>13</v>
      </c>
      <c r="N12" s="103"/>
      <c r="O12" s="102"/>
      <c r="P12" s="12" t="s">
        <v>13</v>
      </c>
      <c r="Q12" s="103"/>
      <c r="R12" s="141"/>
      <c r="S12" s="12" t="s">
        <v>13</v>
      </c>
      <c r="T12" s="159"/>
      <c r="V12"/>
      <c r="W12"/>
      <c r="X12"/>
    </row>
    <row r="13" spans="1:24" ht="15">
      <c r="A13" s="11">
        <f t="shared" si="0"/>
        <v>12</v>
      </c>
      <c r="B13" s="48" t="s">
        <v>12</v>
      </c>
      <c r="C13" s="140"/>
      <c r="D13" s="141"/>
      <c r="E13" s="12" t="str">
        <f>IF(Anmeldung!$H$7="/",CONCATENATE("Seed #",Anmeldung!$A$7),Anmeldung!$H$7)</f>
        <v>Seed #6</v>
      </c>
      <c r="F13" s="12" t="s">
        <v>8</v>
      </c>
      <c r="G13" s="12" t="str">
        <f>IF(Anmeldung!$H$28="/",CONCATENATE("Seed #",Anmeldung!$A$28),Anmeldung!$H$28)</f>
        <v>Seed #27</v>
      </c>
      <c r="H13" s="114">
        <f t="shared" si="1"/>
      </c>
      <c r="I13" s="114" t="s">
        <v>13</v>
      </c>
      <c r="J13" s="114">
        <f t="shared" si="2"/>
      </c>
      <c r="K13" s="13"/>
      <c r="L13" s="102"/>
      <c r="M13" s="12" t="s">
        <v>13</v>
      </c>
      <c r="N13" s="103"/>
      <c r="O13" s="102"/>
      <c r="P13" s="12" t="s">
        <v>13</v>
      </c>
      <c r="Q13" s="103"/>
      <c r="R13" s="141"/>
      <c r="S13" s="12" t="s">
        <v>13</v>
      </c>
      <c r="T13" s="159"/>
      <c r="V13"/>
      <c r="W13"/>
      <c r="X13"/>
    </row>
    <row r="14" spans="1:24" ht="15">
      <c r="A14" s="11">
        <f t="shared" si="0"/>
        <v>13</v>
      </c>
      <c r="B14" s="48" t="s">
        <v>12</v>
      </c>
      <c r="C14" s="140"/>
      <c r="D14" s="141"/>
      <c r="E14" s="12" t="str">
        <f>IF(Anmeldung!$H$8="/",CONCATENATE("Seed #",Anmeldung!$A$8),Anmeldung!$H$8)</f>
        <v>Seed #7</v>
      </c>
      <c r="F14" s="12" t="s">
        <v>8</v>
      </c>
      <c r="G14" s="12" t="str">
        <f>IF(Anmeldung!$H$27="/",CONCATENATE("Seed #",Anmeldung!$A$27),Anmeldung!$H$27)</f>
        <v>Seed #26</v>
      </c>
      <c r="H14" s="114">
        <f t="shared" si="1"/>
      </c>
      <c r="I14" s="114" t="s">
        <v>13</v>
      </c>
      <c r="J14" s="114">
        <f t="shared" si="2"/>
      </c>
      <c r="K14" s="13"/>
      <c r="L14" s="102"/>
      <c r="M14" s="12" t="s">
        <v>13</v>
      </c>
      <c r="N14" s="103"/>
      <c r="O14" s="102"/>
      <c r="P14" s="12" t="s">
        <v>13</v>
      </c>
      <c r="Q14" s="103"/>
      <c r="R14" s="141"/>
      <c r="S14" s="12" t="s">
        <v>13</v>
      </c>
      <c r="T14" s="159"/>
      <c r="V14"/>
      <c r="W14"/>
      <c r="X14"/>
    </row>
    <row r="15" spans="1:24" ht="15">
      <c r="A15" s="11">
        <f t="shared" si="0"/>
        <v>14</v>
      </c>
      <c r="B15" s="48" t="s">
        <v>12</v>
      </c>
      <c r="C15" s="140"/>
      <c r="D15" s="141"/>
      <c r="E15" s="12" t="str">
        <f>IF(Anmeldung!$H$11="/",CONCATENATE("Seed #",Anmeldung!$A$11),Anmeldung!$H$11)</f>
        <v>Seed #10</v>
      </c>
      <c r="F15" s="12" t="s">
        <v>8</v>
      </c>
      <c r="G15" s="12" t="str">
        <f>IF(Anmeldung!$H$24="/",CONCATENATE("Seed #",Anmeldung!$A$24),Anmeldung!$H$24)</f>
        <v>Seed #23</v>
      </c>
      <c r="H15" s="114">
        <f t="shared" si="1"/>
      </c>
      <c r="I15" s="114" t="s">
        <v>13</v>
      </c>
      <c r="J15" s="114">
        <f t="shared" si="2"/>
      </c>
      <c r="K15" s="13"/>
      <c r="L15" s="102"/>
      <c r="M15" s="12" t="s">
        <v>13</v>
      </c>
      <c r="N15" s="103"/>
      <c r="O15" s="102"/>
      <c r="P15" s="12" t="s">
        <v>13</v>
      </c>
      <c r="Q15" s="103"/>
      <c r="R15" s="141"/>
      <c r="S15" s="12" t="s">
        <v>13</v>
      </c>
      <c r="T15" s="159"/>
      <c r="V15"/>
      <c r="W15"/>
      <c r="X15"/>
    </row>
    <row r="16" spans="1:24" ht="15">
      <c r="A16" s="11">
        <f t="shared" si="0"/>
        <v>15</v>
      </c>
      <c r="B16" s="48" t="s">
        <v>12</v>
      </c>
      <c r="C16" s="140"/>
      <c r="D16" s="141"/>
      <c r="E16" s="12" t="str">
        <f>IF(Anmeldung!$H$16="/",CONCATENATE("Seed #",Anmeldung!$A$16),Anmeldung!$H$16)</f>
        <v>Seed #15</v>
      </c>
      <c r="F16" s="12" t="s">
        <v>8</v>
      </c>
      <c r="G16" s="12" t="str">
        <f>IF(Anmeldung!$H$19="/",CONCATENATE("Seed #",Anmeldung!$A$19),Anmeldung!$H$19)</f>
        <v>Seed #18</v>
      </c>
      <c r="H16" s="114">
        <f t="shared" si="1"/>
      </c>
      <c r="I16" s="114" t="s">
        <v>13</v>
      </c>
      <c r="J16" s="114">
        <f t="shared" si="2"/>
      </c>
      <c r="K16" s="13"/>
      <c r="L16" s="102"/>
      <c r="M16" s="12" t="s">
        <v>13</v>
      </c>
      <c r="N16" s="103"/>
      <c r="O16" s="102"/>
      <c r="P16" s="12" t="s">
        <v>13</v>
      </c>
      <c r="Q16" s="103"/>
      <c r="R16" s="141"/>
      <c r="S16" s="12" t="s">
        <v>13</v>
      </c>
      <c r="T16" s="159"/>
      <c r="V16"/>
      <c r="W16"/>
      <c r="X16"/>
    </row>
    <row r="17" spans="1:24" ht="15">
      <c r="A17" s="11">
        <f t="shared" si="0"/>
        <v>16</v>
      </c>
      <c r="B17" s="48" t="s">
        <v>12</v>
      </c>
      <c r="C17" s="140"/>
      <c r="D17" s="141"/>
      <c r="E17" s="12" t="str">
        <f>IF(Anmeldung!$H$3="/",CONCATENATE("Seed #",Anmeldung!$A$3),Anmeldung!$H$3)</f>
        <v>Seed #2</v>
      </c>
      <c r="F17" s="12" t="s">
        <v>8</v>
      </c>
      <c r="G17" s="12" t="str">
        <f>IF(Anmeldung!$H$32="/",CONCATENATE("Seed #",Anmeldung!$A$32),Anmeldung!$H$32)</f>
        <v>Seed #31</v>
      </c>
      <c r="H17" s="114">
        <f t="shared" si="1"/>
      </c>
      <c r="I17" s="114" t="s">
        <v>13</v>
      </c>
      <c r="J17" s="114">
        <f t="shared" si="2"/>
      </c>
      <c r="K17" s="13"/>
      <c r="L17" s="102"/>
      <c r="M17" s="12" t="s">
        <v>13</v>
      </c>
      <c r="N17" s="103"/>
      <c r="O17" s="102"/>
      <c r="P17" s="12" t="s">
        <v>13</v>
      </c>
      <c r="Q17" s="103"/>
      <c r="R17" s="141"/>
      <c r="S17" s="12" t="s">
        <v>13</v>
      </c>
      <c r="T17" s="159"/>
      <c r="U17"/>
      <c r="V17"/>
      <c r="W17"/>
      <c r="X17"/>
    </row>
    <row r="18" spans="1:24" ht="15">
      <c r="A18" s="11">
        <f t="shared" si="0"/>
        <v>17</v>
      </c>
      <c r="B18" s="48" t="s">
        <v>14</v>
      </c>
      <c r="C18" s="140"/>
      <c r="D18" s="141"/>
      <c r="E18" s="12" t="str">
        <f>IF($H$2=$J$2,CONCATENATE("Winner Match #",$A$2),IF($H$2&gt;$J$2,E2,$G$2))</f>
        <v>Winner Match #1</v>
      </c>
      <c r="F18" s="12" t="s">
        <v>8</v>
      </c>
      <c r="G18" s="12" t="str">
        <f>IF($H$3=$J$3,CONCATENATE("Winner Match #",$A$3),IF($H$3&gt;$J$3,$E$3,$G$3))</f>
        <v>Winner Match #2</v>
      </c>
      <c r="H18" s="114">
        <f t="shared" si="1"/>
      </c>
      <c r="I18" s="114" t="s">
        <v>13</v>
      </c>
      <c r="J18" s="114">
        <f t="shared" si="2"/>
      </c>
      <c r="K18" s="13"/>
      <c r="L18" s="102"/>
      <c r="M18" s="12" t="s">
        <v>13</v>
      </c>
      <c r="N18" s="103"/>
      <c r="O18" s="102"/>
      <c r="P18" s="12" t="s">
        <v>13</v>
      </c>
      <c r="Q18" s="103"/>
      <c r="R18" s="141"/>
      <c r="S18" s="12" t="s">
        <v>13</v>
      </c>
      <c r="T18" s="159"/>
      <c r="V18"/>
      <c r="W18"/>
      <c r="X18"/>
    </row>
    <row r="19" spans="1:24" ht="15">
      <c r="A19" s="11">
        <f t="shared" si="0"/>
        <v>18</v>
      </c>
      <c r="B19" s="48" t="s">
        <v>14</v>
      </c>
      <c r="C19" s="140"/>
      <c r="D19" s="141"/>
      <c r="E19" s="12" t="str">
        <f>IF($H$4=$J$4,CONCATENATE("Winner Match #",$A$4),IF($H$4&gt;$J$4,$E$4,$G$4))</f>
        <v>Winner Match #3</v>
      </c>
      <c r="F19" s="12" t="s">
        <v>8</v>
      </c>
      <c r="G19" s="12" t="str">
        <f>IF($H$5=$J$5,CONCATENATE("Winner Match #",$A$5),IF($H$5&gt;$J$5,$E$5,$G$5))</f>
        <v>Winner Match #4</v>
      </c>
      <c r="H19" s="114">
        <f t="shared" si="1"/>
      </c>
      <c r="I19" s="114" t="s">
        <v>13</v>
      </c>
      <c r="J19" s="114">
        <f t="shared" si="2"/>
      </c>
      <c r="K19" s="13"/>
      <c r="L19" s="102"/>
      <c r="M19" s="12" t="s">
        <v>13</v>
      </c>
      <c r="N19" s="103"/>
      <c r="O19" s="102"/>
      <c r="P19" s="12" t="s">
        <v>13</v>
      </c>
      <c r="Q19" s="103"/>
      <c r="R19" s="141"/>
      <c r="S19" s="12" t="s">
        <v>13</v>
      </c>
      <c r="T19" s="159"/>
      <c r="V19"/>
      <c r="W19"/>
      <c r="X19"/>
    </row>
    <row r="20" spans="1:24" ht="15">
      <c r="A20" s="11">
        <f aca="true" t="shared" si="3" ref="A20:A35">SUM(A19,1)</f>
        <v>19</v>
      </c>
      <c r="B20" s="48" t="s">
        <v>14</v>
      </c>
      <c r="C20" s="140"/>
      <c r="D20" s="141"/>
      <c r="E20" s="12" t="str">
        <f>IF($H$6=$J$6,CONCATENATE("Winner Match #",$A$6),IF($H$6&gt;$J$6,$E$6,$G$6))</f>
        <v>Winner Match #5</v>
      </c>
      <c r="F20" s="12" t="s">
        <v>8</v>
      </c>
      <c r="G20" s="12" t="str">
        <f>IF($H$7=$J$7,CONCATENATE("Winner Match #",$A$7),IF($H$7&gt;$J$7,$E$7,$G$7))</f>
        <v>Winner Match #6</v>
      </c>
      <c r="H20" s="114">
        <f t="shared" si="1"/>
      </c>
      <c r="I20" s="114" t="s">
        <v>13</v>
      </c>
      <c r="J20" s="114">
        <f t="shared" si="2"/>
      </c>
      <c r="K20" s="13"/>
      <c r="L20" s="102"/>
      <c r="M20" s="12" t="s">
        <v>13</v>
      </c>
      <c r="N20" s="103"/>
      <c r="O20" s="102"/>
      <c r="P20" s="12" t="s">
        <v>13</v>
      </c>
      <c r="Q20" s="103"/>
      <c r="R20" s="141"/>
      <c r="S20" s="12" t="s">
        <v>13</v>
      </c>
      <c r="T20" s="159"/>
      <c r="V20"/>
      <c r="W20"/>
      <c r="X20"/>
    </row>
    <row r="21" spans="1:24" ht="15">
      <c r="A21" s="11">
        <f t="shared" si="3"/>
        <v>20</v>
      </c>
      <c r="B21" s="48" t="s">
        <v>14</v>
      </c>
      <c r="C21" s="140"/>
      <c r="D21" s="141"/>
      <c r="E21" s="12" t="str">
        <f>IF($H$8=$J$8,CONCATENATE("Winner Match #",$A$8),IF($H$8&gt;$J$8,$E$8,$G$8))</f>
        <v>Winner Match #7</v>
      </c>
      <c r="F21" s="12" t="s">
        <v>8</v>
      </c>
      <c r="G21" s="12" t="str">
        <f>IF($H$9=$J$9,CONCATENATE("Winner Match #",$A$9),IF($H$9&gt;$J$9,$E$9,$G$9))</f>
        <v>Winner Match #8</v>
      </c>
      <c r="H21" s="114">
        <f t="shared" si="1"/>
      </c>
      <c r="I21" s="114" t="s">
        <v>13</v>
      </c>
      <c r="J21" s="114">
        <f t="shared" si="2"/>
      </c>
      <c r="K21" s="13"/>
      <c r="L21" s="102"/>
      <c r="M21" s="12" t="s">
        <v>13</v>
      </c>
      <c r="N21" s="103"/>
      <c r="O21" s="102"/>
      <c r="P21" s="12" t="s">
        <v>13</v>
      </c>
      <c r="Q21" s="103"/>
      <c r="R21" s="141"/>
      <c r="S21" s="12" t="s">
        <v>13</v>
      </c>
      <c r="T21" s="159"/>
      <c r="V21"/>
      <c r="W21"/>
      <c r="X21"/>
    </row>
    <row r="22" spans="1:24" ht="15">
      <c r="A22" s="11">
        <f t="shared" si="3"/>
        <v>21</v>
      </c>
      <c r="B22" s="48" t="s">
        <v>14</v>
      </c>
      <c r="C22" s="140"/>
      <c r="D22" s="141"/>
      <c r="E22" s="12" t="str">
        <f>IF($H$10=$J$10,CONCATENATE("Winner Match #",$A$10),IF($H$10&gt;$J$10,$E$10,$G$10))</f>
        <v>Winner Match #9</v>
      </c>
      <c r="F22" s="12" t="s">
        <v>8</v>
      </c>
      <c r="G22" s="12" t="str">
        <f>IF($H$11=$J$11,CONCATENATE("Winner Match #",$A$11),IF($H$11&gt;$J$11,$E$11,$G$11))</f>
        <v>Winner Match #10</v>
      </c>
      <c r="H22" s="114">
        <f t="shared" si="1"/>
      </c>
      <c r="I22" s="114" t="s">
        <v>13</v>
      </c>
      <c r="J22" s="114">
        <f t="shared" si="2"/>
      </c>
      <c r="K22" s="13"/>
      <c r="L22" s="102"/>
      <c r="M22" s="12" t="s">
        <v>13</v>
      </c>
      <c r="N22" s="103"/>
      <c r="O22" s="102"/>
      <c r="P22" s="12" t="s">
        <v>13</v>
      </c>
      <c r="Q22" s="103"/>
      <c r="R22" s="141"/>
      <c r="S22" s="12" t="s">
        <v>13</v>
      </c>
      <c r="T22" s="159"/>
      <c r="V22"/>
      <c r="W22"/>
      <c r="X22"/>
    </row>
    <row r="23" spans="1:24" ht="15">
      <c r="A23" s="11">
        <f t="shared" si="3"/>
        <v>22</v>
      </c>
      <c r="B23" s="48" t="s">
        <v>14</v>
      </c>
      <c r="C23" s="140"/>
      <c r="D23" s="141"/>
      <c r="E23" s="12" t="str">
        <f>IF($H$12=$J$12,CONCATENATE("Winner Match #",$A$12),IF($H$12&gt;$J$12,$E$12,$G$12))</f>
        <v>Winner Match #11</v>
      </c>
      <c r="F23" s="12" t="s">
        <v>8</v>
      </c>
      <c r="G23" s="12" t="str">
        <f>IF($H$13=$J$13,CONCATENATE("Winner Match #",$A$13),IF($H$13&gt;$J$13,$E$13,$G$13))</f>
        <v>Winner Match #12</v>
      </c>
      <c r="H23" s="114">
        <f t="shared" si="1"/>
      </c>
      <c r="I23" s="114" t="s">
        <v>13</v>
      </c>
      <c r="J23" s="114">
        <f t="shared" si="2"/>
      </c>
      <c r="K23" s="13"/>
      <c r="L23" s="102"/>
      <c r="M23" s="12" t="s">
        <v>13</v>
      </c>
      <c r="N23" s="103"/>
      <c r="O23" s="102"/>
      <c r="P23" s="12" t="s">
        <v>13</v>
      </c>
      <c r="Q23" s="103"/>
      <c r="R23" s="141"/>
      <c r="S23" s="12" t="s">
        <v>13</v>
      </c>
      <c r="T23" s="159"/>
      <c r="V23"/>
      <c r="W23"/>
      <c r="X23"/>
    </row>
    <row r="24" spans="1:24" ht="15">
      <c r="A24" s="11">
        <f t="shared" si="3"/>
        <v>23</v>
      </c>
      <c r="B24" s="48" t="s">
        <v>14</v>
      </c>
      <c r="C24" s="140"/>
      <c r="D24" s="141"/>
      <c r="E24" s="12" t="str">
        <f>IF($H$14=$J$14,CONCATENATE("Winner Match #",$A$14),IF($H$14&gt;$J$14,$E$14,$G$14))</f>
        <v>Winner Match #13</v>
      </c>
      <c r="F24" s="12" t="s">
        <v>8</v>
      </c>
      <c r="G24" s="12" t="str">
        <f>IF($H$15=$J$15,CONCATENATE("Winner Match #",$A$15),IF($H$15&gt;$J$15,$E$15,$G$15))</f>
        <v>Winner Match #14</v>
      </c>
      <c r="H24" s="114">
        <f t="shared" si="1"/>
      </c>
      <c r="I24" s="114" t="s">
        <v>13</v>
      </c>
      <c r="J24" s="114">
        <f t="shared" si="2"/>
      </c>
      <c r="K24" s="13"/>
      <c r="L24" s="102"/>
      <c r="M24" s="12" t="s">
        <v>13</v>
      </c>
      <c r="N24" s="103"/>
      <c r="O24" s="102"/>
      <c r="P24" s="12" t="s">
        <v>13</v>
      </c>
      <c r="Q24" s="103"/>
      <c r="R24" s="141"/>
      <c r="S24" s="12" t="s">
        <v>13</v>
      </c>
      <c r="T24" s="159"/>
      <c r="V24"/>
      <c r="W24"/>
      <c r="X24"/>
    </row>
    <row r="25" spans="1:24" ht="15">
      <c r="A25" s="11">
        <f t="shared" si="3"/>
        <v>24</v>
      </c>
      <c r="B25" s="48" t="s">
        <v>14</v>
      </c>
      <c r="C25" s="140"/>
      <c r="D25" s="141"/>
      <c r="E25" s="12" t="str">
        <f>IF($H$16=$J$16,CONCATENATE("Winner Match #",$A$16),IF($H$16&gt;$J$16,$E$16,$G$16))</f>
        <v>Winner Match #15</v>
      </c>
      <c r="F25" s="12" t="s">
        <v>8</v>
      </c>
      <c r="G25" s="12" t="str">
        <f>IF($H$17=$J$17,CONCATENATE("Winner Match #",$A$17),IF($H$17&gt;$J$17,$E$17,$G$17))</f>
        <v>Winner Match #16</v>
      </c>
      <c r="H25" s="114">
        <f t="shared" si="1"/>
      </c>
      <c r="I25" s="114" t="s">
        <v>13</v>
      </c>
      <c r="J25" s="114">
        <f t="shared" si="2"/>
      </c>
      <c r="K25" s="13"/>
      <c r="L25" s="102"/>
      <c r="M25" s="12" t="s">
        <v>13</v>
      </c>
      <c r="N25" s="103"/>
      <c r="O25" s="102"/>
      <c r="P25" s="12" t="s">
        <v>13</v>
      </c>
      <c r="Q25" s="103"/>
      <c r="R25" s="141"/>
      <c r="S25" s="12" t="s">
        <v>13</v>
      </c>
      <c r="T25" s="159"/>
      <c r="V25"/>
      <c r="W25"/>
      <c r="X25"/>
    </row>
    <row r="26" spans="1:24" ht="15">
      <c r="A26" s="11">
        <f t="shared" si="3"/>
        <v>25</v>
      </c>
      <c r="B26" s="48" t="s">
        <v>28</v>
      </c>
      <c r="C26" s="140"/>
      <c r="D26" s="141"/>
      <c r="E26" s="12" t="str">
        <f>IF($H$2=$J$2,CONCATENATE("Loser Match #",$A$2),IF($H$2&lt;$J$2,$E$2,$G$2))</f>
        <v>Loser Match #1</v>
      </c>
      <c r="F26" s="12" t="s">
        <v>8</v>
      </c>
      <c r="G26" s="12" t="str">
        <f>IF($H$3=$J$3,CONCATENATE("Loser Match #",$A$3),IF($H$3&lt;$J$3,$E$3,$G$3))</f>
        <v>Loser Match #2</v>
      </c>
      <c r="H26" s="114">
        <f t="shared" si="1"/>
      </c>
      <c r="I26" s="114" t="s">
        <v>13</v>
      </c>
      <c r="J26" s="114">
        <f t="shared" si="2"/>
      </c>
      <c r="K26" s="13"/>
      <c r="L26" s="102"/>
      <c r="M26" s="12" t="s">
        <v>13</v>
      </c>
      <c r="N26" s="103"/>
      <c r="O26" s="102"/>
      <c r="P26" s="12" t="s">
        <v>13</v>
      </c>
      <c r="Q26" s="103"/>
      <c r="R26" s="141"/>
      <c r="S26" s="12" t="s">
        <v>13</v>
      </c>
      <c r="T26" s="159"/>
      <c r="V26"/>
      <c r="W26"/>
      <c r="X26"/>
    </row>
    <row r="27" spans="1:24" ht="15">
      <c r="A27" s="11">
        <f t="shared" si="3"/>
        <v>26</v>
      </c>
      <c r="B27" s="48" t="s">
        <v>28</v>
      </c>
      <c r="C27" s="140"/>
      <c r="D27" s="141"/>
      <c r="E27" s="12" t="str">
        <f>IF($H$4=$J$4,CONCATENATE("Loser Match #",$A$4),IF($H$4&lt;$J$4,$E$4,$G$4))</f>
        <v>Loser Match #3</v>
      </c>
      <c r="F27" s="12" t="s">
        <v>8</v>
      </c>
      <c r="G27" s="12" t="str">
        <f>IF($H$5=$J$5,CONCATENATE("Loser Match #",$A$5),IF($H$5&lt;$J$5,$E$5,$G$5))</f>
        <v>Loser Match #4</v>
      </c>
      <c r="H27" s="114">
        <f t="shared" si="1"/>
      </c>
      <c r="I27" s="114" t="s">
        <v>13</v>
      </c>
      <c r="J27" s="114">
        <f t="shared" si="2"/>
      </c>
      <c r="K27" s="13"/>
      <c r="L27" s="102"/>
      <c r="M27" s="12" t="s">
        <v>13</v>
      </c>
      <c r="N27" s="103"/>
      <c r="O27" s="102"/>
      <c r="P27" s="12" t="s">
        <v>13</v>
      </c>
      <c r="Q27" s="103"/>
      <c r="R27" s="141"/>
      <c r="S27" s="12" t="s">
        <v>13</v>
      </c>
      <c r="T27" s="159"/>
      <c r="V27"/>
      <c r="W27"/>
      <c r="X27"/>
    </row>
    <row r="28" spans="1:24" ht="15">
      <c r="A28" s="11">
        <f t="shared" si="3"/>
        <v>27</v>
      </c>
      <c r="B28" s="48" t="s">
        <v>28</v>
      </c>
      <c r="C28" s="140"/>
      <c r="D28" s="141"/>
      <c r="E28" s="12" t="str">
        <f>IF($H$6=$J$6,CONCATENATE("Loser Match #",$A$6),IF($H$6&lt;$J$6,$E$6,$G$6))</f>
        <v>Loser Match #5</v>
      </c>
      <c r="F28" s="12" t="s">
        <v>8</v>
      </c>
      <c r="G28" s="12" t="str">
        <f>IF($H$7=$J$7,CONCATENATE("Loser Match #",$A$7),IF($H$7&lt;$J$7,$E$7,$G$7))</f>
        <v>Loser Match #6</v>
      </c>
      <c r="H28" s="114">
        <f t="shared" si="1"/>
      </c>
      <c r="I28" s="114" t="s">
        <v>13</v>
      </c>
      <c r="J28" s="114">
        <f t="shared" si="2"/>
      </c>
      <c r="K28" s="13"/>
      <c r="L28" s="102"/>
      <c r="M28" s="12" t="s">
        <v>13</v>
      </c>
      <c r="N28" s="103"/>
      <c r="O28" s="102"/>
      <c r="P28" s="12" t="s">
        <v>13</v>
      </c>
      <c r="Q28" s="103"/>
      <c r="R28" s="141"/>
      <c r="S28" s="12" t="s">
        <v>13</v>
      </c>
      <c r="T28" s="159"/>
      <c r="V28"/>
      <c r="W28"/>
      <c r="X28"/>
    </row>
    <row r="29" spans="1:24" ht="15">
      <c r="A29" s="11">
        <f t="shared" si="3"/>
        <v>28</v>
      </c>
      <c r="B29" s="48" t="s">
        <v>28</v>
      </c>
      <c r="C29" s="140"/>
      <c r="D29" s="141"/>
      <c r="E29" s="12" t="str">
        <f>IF($H$8=$J$8,CONCATENATE("Loser Match #",$A$8),IF($H$8&lt;$J$8,$E$8,$G$8))</f>
        <v>Loser Match #7</v>
      </c>
      <c r="F29" s="12" t="s">
        <v>8</v>
      </c>
      <c r="G29" s="12" t="str">
        <f>IF($H$9=$J$9,CONCATENATE("Loser Match #",$A$9),IF($H$9&lt;$J$9,$E$9,$G$9))</f>
        <v>Loser Match #8</v>
      </c>
      <c r="H29" s="114">
        <f t="shared" si="1"/>
      </c>
      <c r="I29" s="114" t="s">
        <v>13</v>
      </c>
      <c r="J29" s="114">
        <f t="shared" si="2"/>
      </c>
      <c r="K29" s="13"/>
      <c r="L29" s="102"/>
      <c r="M29" s="12" t="s">
        <v>13</v>
      </c>
      <c r="N29" s="103"/>
      <c r="O29" s="102"/>
      <c r="P29" s="12" t="s">
        <v>13</v>
      </c>
      <c r="Q29" s="103"/>
      <c r="R29" s="141"/>
      <c r="S29" s="12" t="s">
        <v>13</v>
      </c>
      <c r="T29" s="159"/>
      <c r="V29"/>
      <c r="W29"/>
      <c r="X29"/>
    </row>
    <row r="30" spans="1:24" ht="15">
      <c r="A30" s="11">
        <f t="shared" si="3"/>
        <v>29</v>
      </c>
      <c r="B30" s="48" t="s">
        <v>28</v>
      </c>
      <c r="C30" s="140"/>
      <c r="D30" s="141"/>
      <c r="E30" s="12" t="str">
        <f>IF($H$10=$J$10,CONCATENATE("Loser Match #",$A$10),IF($H$10&lt;$J$10,$E$10,$G$10))</f>
        <v>Loser Match #9</v>
      </c>
      <c r="F30" s="12" t="s">
        <v>8</v>
      </c>
      <c r="G30" s="12" t="str">
        <f>IF($H$11=$J$11,CONCATENATE("Loser Match #",$A$11),IF($H$11&lt;$J$11,$E$11,$G$11))</f>
        <v>Loser Match #10</v>
      </c>
      <c r="H30" s="114">
        <f t="shared" si="1"/>
      </c>
      <c r="I30" s="114" t="s">
        <v>13</v>
      </c>
      <c r="J30" s="114">
        <f t="shared" si="2"/>
      </c>
      <c r="K30" s="13"/>
      <c r="L30" s="102"/>
      <c r="M30" s="12" t="s">
        <v>13</v>
      </c>
      <c r="N30" s="103"/>
      <c r="O30" s="102"/>
      <c r="P30" s="12" t="s">
        <v>13</v>
      </c>
      <c r="Q30" s="103"/>
      <c r="R30" s="141"/>
      <c r="S30" s="12" t="s">
        <v>13</v>
      </c>
      <c r="T30" s="159"/>
      <c r="V30"/>
      <c r="W30"/>
      <c r="X30"/>
    </row>
    <row r="31" spans="1:24" ht="15">
      <c r="A31" s="11">
        <f t="shared" si="3"/>
        <v>30</v>
      </c>
      <c r="B31" s="48" t="s">
        <v>28</v>
      </c>
      <c r="C31" s="140"/>
      <c r="D31" s="141"/>
      <c r="E31" s="12" t="str">
        <f>IF($H$12=$J$12,CONCATENATE("Loser Match #",$A$12),IF($H$12&lt;$J$12,$E$12,$G$12))</f>
        <v>Loser Match #11</v>
      </c>
      <c r="F31" s="12" t="s">
        <v>8</v>
      </c>
      <c r="G31" s="12" t="str">
        <f>IF($H$13=$J$13,CONCATENATE("Loser Match #",$A$13),IF($H$13&lt;$J$13,$E$13,$G$13))</f>
        <v>Loser Match #12</v>
      </c>
      <c r="H31" s="114">
        <f t="shared" si="1"/>
      </c>
      <c r="I31" s="114" t="s">
        <v>13</v>
      </c>
      <c r="J31" s="114">
        <f t="shared" si="2"/>
      </c>
      <c r="K31" s="13"/>
      <c r="L31" s="102"/>
      <c r="M31" s="12" t="s">
        <v>13</v>
      </c>
      <c r="N31" s="103"/>
      <c r="O31" s="102"/>
      <c r="P31" s="12" t="s">
        <v>13</v>
      </c>
      <c r="Q31" s="103"/>
      <c r="R31" s="141"/>
      <c r="S31" s="12" t="s">
        <v>13</v>
      </c>
      <c r="T31" s="159"/>
      <c r="V31"/>
      <c r="W31"/>
      <c r="X31"/>
    </row>
    <row r="32" spans="1:24" ht="15">
      <c r="A32" s="11">
        <f t="shared" si="3"/>
        <v>31</v>
      </c>
      <c r="B32" s="48" t="s">
        <v>28</v>
      </c>
      <c r="C32" s="140"/>
      <c r="D32" s="141"/>
      <c r="E32" s="12" t="str">
        <f>IF($H$14=$J$14,CONCATENATE("Loser Match #",$A$14),IF($H$14&lt;$J$14,$E$14,$G$14))</f>
        <v>Loser Match #13</v>
      </c>
      <c r="F32" s="12" t="s">
        <v>8</v>
      </c>
      <c r="G32" s="12" t="str">
        <f>IF($H$15=$J$15,CONCATENATE("Loser Match #",$A$15),IF($H$15&lt;$J$15,$E$15,$G$15))</f>
        <v>Loser Match #14</v>
      </c>
      <c r="H32" s="114">
        <f t="shared" si="1"/>
      </c>
      <c r="I32" s="114" t="s">
        <v>13</v>
      </c>
      <c r="J32" s="114">
        <f t="shared" si="2"/>
      </c>
      <c r="K32" s="13"/>
      <c r="L32" s="102"/>
      <c r="M32" s="12" t="s">
        <v>13</v>
      </c>
      <c r="N32" s="103"/>
      <c r="O32" s="102"/>
      <c r="P32" s="12" t="s">
        <v>13</v>
      </c>
      <c r="Q32" s="103"/>
      <c r="R32" s="141"/>
      <c r="S32" s="12" t="s">
        <v>13</v>
      </c>
      <c r="T32" s="159"/>
      <c r="V32"/>
      <c r="W32"/>
      <c r="X32"/>
    </row>
    <row r="33" spans="1:24" ht="15">
      <c r="A33" s="11">
        <f t="shared" si="3"/>
        <v>32</v>
      </c>
      <c r="B33" s="48" t="s">
        <v>28</v>
      </c>
      <c r="C33" s="140"/>
      <c r="D33" s="141"/>
      <c r="E33" s="12" t="str">
        <f>IF($H$16=$J$16,CONCATENATE("Loser Match #",$A$16),IF($H$16&lt;$J$16,$E$16,$G$16))</f>
        <v>Loser Match #15</v>
      </c>
      <c r="F33" s="12" t="s">
        <v>8</v>
      </c>
      <c r="G33" s="12" t="str">
        <f>IF($H$17=$J$17,CONCATENATE("Loser Match #",$A$17),IF($H$17&lt;$J$17,$E$17,$G$17))</f>
        <v>Loser Match #16</v>
      </c>
      <c r="H33" s="114">
        <f t="shared" si="1"/>
      </c>
      <c r="I33" s="114" t="s">
        <v>13</v>
      </c>
      <c r="J33" s="114">
        <f t="shared" si="2"/>
      </c>
      <c r="K33" s="13"/>
      <c r="L33" s="102"/>
      <c r="M33" s="12" t="s">
        <v>13</v>
      </c>
      <c r="N33" s="103"/>
      <c r="O33" s="102"/>
      <c r="P33" s="12" t="s">
        <v>13</v>
      </c>
      <c r="Q33" s="103"/>
      <c r="R33" s="141"/>
      <c r="S33" s="12" t="s">
        <v>13</v>
      </c>
      <c r="T33" s="159"/>
      <c r="V33"/>
      <c r="W33"/>
      <c r="X33"/>
    </row>
    <row r="34" spans="1:24" s="55" customFormat="1" ht="15">
      <c r="A34" s="11">
        <f t="shared" si="3"/>
        <v>33</v>
      </c>
      <c r="B34" s="52">
        <v>17</v>
      </c>
      <c r="C34" s="140"/>
      <c r="D34" s="141"/>
      <c r="E34" s="53" t="str">
        <f>IF($H$26=$J$26,CONCATENATE("Winner Match #",$A$26),IF($H$26&gt;$J$26,$E$26,$G$26))</f>
        <v>Winner Match #25</v>
      </c>
      <c r="F34" s="53" t="s">
        <v>8</v>
      </c>
      <c r="G34" s="53" t="str">
        <f>IF($H$25=$J$25,CONCATENATE("Loser Match #",$A$25),IF($H$25&lt;$J$25,$E$25,$G$25))</f>
        <v>Loser Match #24</v>
      </c>
      <c r="H34" s="114">
        <f t="shared" si="1"/>
      </c>
      <c r="I34" s="114" t="s">
        <v>13</v>
      </c>
      <c r="J34" s="114">
        <f t="shared" si="2"/>
      </c>
      <c r="K34" s="54"/>
      <c r="L34" s="102"/>
      <c r="M34" s="12" t="s">
        <v>13</v>
      </c>
      <c r="N34" s="103"/>
      <c r="O34" s="102"/>
      <c r="P34" s="12" t="s">
        <v>13</v>
      </c>
      <c r="Q34" s="103"/>
      <c r="R34" s="141"/>
      <c r="S34" s="12" t="s">
        <v>13</v>
      </c>
      <c r="T34" s="159"/>
      <c r="V34" s="56"/>
      <c r="W34" s="56"/>
      <c r="X34" s="56"/>
    </row>
    <row r="35" spans="1:24" ht="15">
      <c r="A35" s="11">
        <f t="shared" si="3"/>
        <v>34</v>
      </c>
      <c r="B35" s="52">
        <v>17</v>
      </c>
      <c r="C35" s="140"/>
      <c r="D35" s="141"/>
      <c r="E35" s="12" t="str">
        <f>IF($H$27=$J$27,CONCATENATE("Winner Match #",$A$27),IF($H$27&gt;$J$27,$E$27,$G$27))</f>
        <v>Winner Match #26</v>
      </c>
      <c r="F35" s="12" t="s">
        <v>8</v>
      </c>
      <c r="G35" s="12" t="str">
        <f>IF($H$24=$J$24,CONCATENATE("Loser Match #",$A$24),IF($H$24&lt;$J$24,$E$24,$G$24))</f>
        <v>Loser Match #23</v>
      </c>
      <c r="H35" s="114">
        <f t="shared" si="1"/>
      </c>
      <c r="I35" s="114" t="s">
        <v>13</v>
      </c>
      <c r="J35" s="114">
        <f t="shared" si="2"/>
      </c>
      <c r="K35" s="13"/>
      <c r="L35" s="102"/>
      <c r="M35" s="12" t="s">
        <v>13</v>
      </c>
      <c r="N35" s="103"/>
      <c r="O35" s="102"/>
      <c r="P35" s="12" t="s">
        <v>13</v>
      </c>
      <c r="Q35" s="103"/>
      <c r="R35" s="141"/>
      <c r="S35" s="12" t="s">
        <v>13</v>
      </c>
      <c r="T35" s="159"/>
      <c r="V35"/>
      <c r="W35"/>
      <c r="X35"/>
    </row>
    <row r="36" spans="1:24" ht="15">
      <c r="A36" s="11">
        <f aca="true" t="shared" si="4" ref="A36:A67">SUM(A35,1)</f>
        <v>35</v>
      </c>
      <c r="B36" s="52">
        <v>17</v>
      </c>
      <c r="C36" s="140"/>
      <c r="D36" s="141"/>
      <c r="E36" s="12" t="str">
        <f>IF($H$28=$J$28,CONCATENATE("Winner Match #",$A$28),IF($H$28&gt;$J$28,$E$28,$G$28))</f>
        <v>Winner Match #27</v>
      </c>
      <c r="F36" s="12" t="s">
        <v>8</v>
      </c>
      <c r="G36" s="12" t="str">
        <f>IF($H$23=$J$23,CONCATENATE("Loser Match #",$A$23),IF($H$23&lt;$J$23,$E$23,$G$23))</f>
        <v>Loser Match #22</v>
      </c>
      <c r="H36" s="114">
        <f t="shared" si="1"/>
      </c>
      <c r="I36" s="114" t="s">
        <v>13</v>
      </c>
      <c r="J36" s="114">
        <f t="shared" si="2"/>
      </c>
      <c r="K36" s="13"/>
      <c r="L36" s="102"/>
      <c r="M36" s="12" t="s">
        <v>13</v>
      </c>
      <c r="N36" s="103"/>
      <c r="O36" s="102"/>
      <c r="P36" s="12" t="s">
        <v>13</v>
      </c>
      <c r="Q36" s="103"/>
      <c r="R36" s="141"/>
      <c r="S36" s="12" t="s">
        <v>13</v>
      </c>
      <c r="T36" s="159"/>
      <c r="V36"/>
      <c r="W36"/>
      <c r="X36"/>
    </row>
    <row r="37" spans="1:24" ht="15">
      <c r="A37" s="11">
        <f t="shared" si="4"/>
        <v>36</v>
      </c>
      <c r="B37" s="52">
        <v>17</v>
      </c>
      <c r="C37" s="140"/>
      <c r="D37" s="141"/>
      <c r="E37" s="12" t="str">
        <f>IF($H$29=$J$29,CONCATENATE("Winner Match #",$A$29),IF($H$29&gt;$J$29,$E$29,$G$29))</f>
        <v>Winner Match #28</v>
      </c>
      <c r="F37" s="12" t="s">
        <v>8</v>
      </c>
      <c r="G37" s="12" t="str">
        <f>IF($H$22=$J$22,CONCATENATE("Loser Match #",$A$22),IF($H$22&lt;$J$22,$E$22,$G$22))</f>
        <v>Loser Match #21</v>
      </c>
      <c r="H37" s="114">
        <f t="shared" si="1"/>
      </c>
      <c r="I37" s="114" t="s">
        <v>13</v>
      </c>
      <c r="J37" s="114">
        <f t="shared" si="2"/>
      </c>
      <c r="K37" s="13"/>
      <c r="L37" s="102"/>
      <c r="M37" s="12" t="s">
        <v>13</v>
      </c>
      <c r="N37" s="103"/>
      <c r="O37" s="102"/>
      <c r="P37" s="12" t="s">
        <v>13</v>
      </c>
      <c r="Q37" s="103"/>
      <c r="R37" s="141"/>
      <c r="S37" s="12" t="s">
        <v>13</v>
      </c>
      <c r="T37" s="159"/>
      <c r="V37"/>
      <c r="W37"/>
      <c r="X37"/>
    </row>
    <row r="38" spans="1:24" ht="15">
      <c r="A38" s="11">
        <f t="shared" si="4"/>
        <v>37</v>
      </c>
      <c r="B38" s="52">
        <v>17</v>
      </c>
      <c r="C38" s="140"/>
      <c r="D38" s="141"/>
      <c r="E38" s="12" t="str">
        <f>IF($H$30=$J$30,CONCATENATE("Winner Match #",$A$30),IF($H$30&gt;$J$30,$E$30,$G$30))</f>
        <v>Winner Match #29</v>
      </c>
      <c r="F38" s="12" t="s">
        <v>8</v>
      </c>
      <c r="G38" s="12" t="str">
        <f>IF($H$21=$J$21,CONCATENATE("Loser Match #",$A$21),IF($H$21&lt;$J$21,$E$21,$G$21))</f>
        <v>Loser Match #20</v>
      </c>
      <c r="H38" s="114">
        <f t="shared" si="1"/>
      </c>
      <c r="I38" s="114" t="s">
        <v>13</v>
      </c>
      <c r="J38" s="114">
        <f t="shared" si="2"/>
      </c>
      <c r="K38" s="13"/>
      <c r="L38" s="102"/>
      <c r="M38" s="12" t="s">
        <v>13</v>
      </c>
      <c r="N38" s="103"/>
      <c r="O38" s="102"/>
      <c r="P38" s="12" t="s">
        <v>13</v>
      </c>
      <c r="Q38" s="103"/>
      <c r="R38" s="141"/>
      <c r="S38" s="12" t="s">
        <v>13</v>
      </c>
      <c r="T38" s="159"/>
      <c r="V38"/>
      <c r="W38"/>
      <c r="X38"/>
    </row>
    <row r="39" spans="1:24" ht="15">
      <c r="A39" s="11">
        <f t="shared" si="4"/>
        <v>38</v>
      </c>
      <c r="B39" s="52">
        <v>17</v>
      </c>
      <c r="C39" s="140"/>
      <c r="D39" s="141"/>
      <c r="E39" s="12" t="str">
        <f>IF($H$31=$J$31,CONCATENATE("Winner Match #",$A$31),IF($H$31&gt;$J$31,$E$31,$G$31))</f>
        <v>Winner Match #30</v>
      </c>
      <c r="F39" s="12" t="s">
        <v>8</v>
      </c>
      <c r="G39" s="12" t="str">
        <f>IF($H$20=$J$20,CONCATENATE("Loser Match #",$A$20),IF($H$20&lt;$J$20,$E$20,$G$20))</f>
        <v>Loser Match #19</v>
      </c>
      <c r="H39" s="114">
        <f t="shared" si="1"/>
      </c>
      <c r="I39" s="114" t="s">
        <v>13</v>
      </c>
      <c r="J39" s="114">
        <f t="shared" si="2"/>
      </c>
      <c r="K39" s="13"/>
      <c r="L39" s="102"/>
      <c r="M39" s="12" t="s">
        <v>13</v>
      </c>
      <c r="N39" s="103"/>
      <c r="O39" s="102"/>
      <c r="P39" s="12" t="s">
        <v>13</v>
      </c>
      <c r="Q39" s="103"/>
      <c r="R39" s="141"/>
      <c r="S39" s="12" t="s">
        <v>13</v>
      </c>
      <c r="T39" s="159"/>
      <c r="V39"/>
      <c r="W39"/>
      <c r="X39"/>
    </row>
    <row r="40" spans="1:24" ht="15">
      <c r="A40" s="11">
        <f t="shared" si="4"/>
        <v>39</v>
      </c>
      <c r="B40" s="52">
        <v>17</v>
      </c>
      <c r="C40" s="140"/>
      <c r="D40" s="141"/>
      <c r="E40" s="12" t="str">
        <f>IF($H$32=$J$32,CONCATENATE("Winner Match #",$A$32),IF($H$32&gt;$J$32,$E$32,$G$32))</f>
        <v>Winner Match #31</v>
      </c>
      <c r="F40" s="12" t="s">
        <v>8</v>
      </c>
      <c r="G40" s="12" t="str">
        <f>IF($H$19=$J$19,CONCATENATE("Loser Match #",$A$19),IF($H$19&lt;$J$19,$E$19,$G$19))</f>
        <v>Loser Match #18</v>
      </c>
      <c r="H40" s="114">
        <f t="shared" si="1"/>
      </c>
      <c r="I40" s="114" t="s">
        <v>13</v>
      </c>
      <c r="J40" s="114">
        <f t="shared" si="2"/>
      </c>
      <c r="K40" s="13"/>
      <c r="L40" s="102"/>
      <c r="M40" s="12" t="s">
        <v>13</v>
      </c>
      <c r="N40" s="103"/>
      <c r="O40" s="102"/>
      <c r="P40" s="12" t="s">
        <v>13</v>
      </c>
      <c r="Q40" s="103"/>
      <c r="R40" s="141"/>
      <c r="S40" s="12" t="s">
        <v>13</v>
      </c>
      <c r="T40" s="159"/>
      <c r="V40"/>
      <c r="W40"/>
      <c r="X40"/>
    </row>
    <row r="41" spans="1:24" ht="15">
      <c r="A41" s="11">
        <f t="shared" si="4"/>
        <v>40</v>
      </c>
      <c r="B41" s="52">
        <v>17</v>
      </c>
      <c r="C41" s="140"/>
      <c r="D41" s="141"/>
      <c r="E41" s="12" t="str">
        <f>IF($H$33=$J$33,CONCATENATE("Winner Match #",$A$33),IF($H$33&gt;$J$33,$E$33,$G$33))</f>
        <v>Winner Match #32</v>
      </c>
      <c r="F41" s="12" t="s">
        <v>8</v>
      </c>
      <c r="G41" s="12" t="str">
        <f>IF($H$18=$J$18,CONCATENATE("Loser Match #",$A$18),IF($H$18&lt;$J$18,$E$18,$G$18))</f>
        <v>Loser Match #17</v>
      </c>
      <c r="H41" s="114">
        <f t="shared" si="1"/>
      </c>
      <c r="I41" s="114" t="s">
        <v>13</v>
      </c>
      <c r="J41" s="114">
        <f t="shared" si="2"/>
      </c>
      <c r="K41" s="13"/>
      <c r="L41" s="102"/>
      <c r="M41" s="12" t="s">
        <v>13</v>
      </c>
      <c r="N41" s="103"/>
      <c r="O41" s="102"/>
      <c r="P41" s="12" t="s">
        <v>13</v>
      </c>
      <c r="Q41" s="103"/>
      <c r="R41" s="141"/>
      <c r="S41" s="12" t="s">
        <v>13</v>
      </c>
      <c r="T41" s="159"/>
      <c r="V41"/>
      <c r="W41"/>
      <c r="X41"/>
    </row>
    <row r="42" spans="1:24" ht="15">
      <c r="A42" s="11">
        <f t="shared" si="4"/>
        <v>41</v>
      </c>
      <c r="B42" s="48">
        <v>29</v>
      </c>
      <c r="C42" s="140"/>
      <c r="D42" s="141"/>
      <c r="E42" s="12" t="str">
        <f>IF($H$26=$J$26,CONCATENATE("Loser Match #",$A$26),IF($H$26&lt;$J$26,$E$26,$G$26))</f>
        <v>Loser Match #25</v>
      </c>
      <c r="F42" s="12" t="s">
        <v>8</v>
      </c>
      <c r="G42" s="12" t="str">
        <f>IF($H$27=$J$27,CONCATENATE("Loser Match #",$A$27),IF($H$27&lt;$J$27,$E$27,$G$27))</f>
        <v>Loser Match #26</v>
      </c>
      <c r="H42" s="114">
        <f>IF(L42=N42,"",SUM(IF(L42&gt;N42,1,0),IF(O42&gt;Q42,1,0),IF(R42&lt;=T42,0,1)))</f>
      </c>
      <c r="I42" s="114" t="s">
        <v>13</v>
      </c>
      <c r="J42" s="114">
        <f>IF(L42=N42,"",SUM(IF(L42&lt;N42,1,0),IF(O42&lt;Q42,1,0),IF(R42&gt;=T42,0,1)))</f>
      </c>
      <c r="K42" s="13"/>
      <c r="L42" s="102"/>
      <c r="M42" s="12" t="s">
        <v>13</v>
      </c>
      <c r="N42" s="103"/>
      <c r="O42" s="102"/>
      <c r="P42" s="12" t="s">
        <v>13</v>
      </c>
      <c r="Q42" s="103"/>
      <c r="R42" s="141"/>
      <c r="S42" s="12" t="s">
        <v>13</v>
      </c>
      <c r="T42" s="159"/>
      <c r="V42"/>
      <c r="W42"/>
      <c r="X42"/>
    </row>
    <row r="43" spans="1:24" ht="15">
      <c r="A43" s="11">
        <f t="shared" si="4"/>
        <v>42</v>
      </c>
      <c r="B43" s="48">
        <v>29</v>
      </c>
      <c r="C43" s="140"/>
      <c r="D43" s="141"/>
      <c r="E43" s="12" t="str">
        <f>IF($H$28=$J$28,CONCATENATE("Loser Match #",$A$28),IF($H$28&lt;$J$28,$E$28,$G$28))</f>
        <v>Loser Match #27</v>
      </c>
      <c r="F43" s="12" t="s">
        <v>8</v>
      </c>
      <c r="G43" s="12" t="str">
        <f>IF($H$29=$J$29,CONCATENATE("Loser Match #",$A$29),IF($H$29&lt;$J$29,$E$29,$G$29))</f>
        <v>Loser Match #28</v>
      </c>
      <c r="H43" s="114">
        <f>IF(L43=N43,"",SUM(IF(L43&gt;N43,1,0),IF(O43&gt;Q43,1,0),IF(R43&lt;=T43,0,1)))</f>
      </c>
      <c r="I43" s="114" t="s">
        <v>13</v>
      </c>
      <c r="J43" s="114">
        <f>IF(L43=N43,"",SUM(IF(L43&lt;N43,1,0),IF(O43&lt;Q43,1,0),IF(R43&gt;=T43,0,1)))</f>
      </c>
      <c r="K43" s="13"/>
      <c r="L43" s="102"/>
      <c r="M43" s="12" t="s">
        <v>13</v>
      </c>
      <c r="N43" s="103"/>
      <c r="O43" s="102"/>
      <c r="P43" s="12" t="s">
        <v>13</v>
      </c>
      <c r="Q43" s="103"/>
      <c r="R43" s="141"/>
      <c r="S43" s="12" t="s">
        <v>13</v>
      </c>
      <c r="T43" s="159"/>
      <c r="V43"/>
      <c r="W43"/>
      <c r="X43"/>
    </row>
    <row r="44" spans="1:24" ht="15">
      <c r="A44" s="11">
        <f t="shared" si="4"/>
        <v>43</v>
      </c>
      <c r="B44" s="48">
        <v>29</v>
      </c>
      <c r="C44" s="140"/>
      <c r="D44" s="141"/>
      <c r="E44" s="12" t="str">
        <f>IF($H$30=$J$30,CONCATENATE("Loser Match #",$A$30),IF($H$30&lt;$J$30,$E$30,$G$30))</f>
        <v>Loser Match #29</v>
      </c>
      <c r="F44" s="12" t="s">
        <v>8</v>
      </c>
      <c r="G44" s="12" t="str">
        <f>IF($H$31=$J$31,CONCATENATE("Loser Match #",$A$31),IF($H$31&lt;$J$31,$E$31,$G$31))</f>
        <v>Loser Match #30</v>
      </c>
      <c r="H44" s="114">
        <f>IF(L44=N44,"",SUM(IF(L44&gt;N44,1,0),IF(O44&gt;Q44,1,0),IF(R44&lt;=T44,0,1)))</f>
      </c>
      <c r="I44" s="114" t="s">
        <v>13</v>
      </c>
      <c r="J44" s="114">
        <f>IF(L44=N44,"",SUM(IF(L44&lt;N44,1,0),IF(O44&lt;Q44,1,0),IF(R44&gt;=T44,0,1)))</f>
      </c>
      <c r="K44" s="13"/>
      <c r="L44" s="102"/>
      <c r="M44" s="12" t="s">
        <v>13</v>
      </c>
      <c r="N44" s="103"/>
      <c r="O44" s="102"/>
      <c r="P44" s="12" t="s">
        <v>13</v>
      </c>
      <c r="Q44" s="103"/>
      <c r="R44" s="141"/>
      <c r="S44" s="12" t="s">
        <v>13</v>
      </c>
      <c r="T44" s="159"/>
      <c r="V44"/>
      <c r="W44"/>
      <c r="X44"/>
    </row>
    <row r="45" spans="1:24" ht="15">
      <c r="A45" s="11">
        <f t="shared" si="4"/>
        <v>44</v>
      </c>
      <c r="B45" s="48">
        <v>29</v>
      </c>
      <c r="C45" s="140"/>
      <c r="D45" s="141"/>
      <c r="E45" s="12" t="str">
        <f>IF($H$32=$J$32,CONCATENATE("Loser Match #",$A$32),IF($H$32&lt;$J$32,$E$32,$G$32))</f>
        <v>Loser Match #31</v>
      </c>
      <c r="F45" s="12" t="s">
        <v>8</v>
      </c>
      <c r="G45" s="12" t="str">
        <f>IF($H$33=$J$33,CONCATENATE("Loser Match #",$A$33),IF($H$33&lt;$J$33,$E$33,$G$33))</f>
        <v>Loser Match #32</v>
      </c>
      <c r="H45" s="114">
        <f>IF(L45=N45,"",SUM(IF(L45&gt;N45,1,0),IF(O45&gt;Q45,1,0),IF(R45&lt;=T45,0,1)))</f>
      </c>
      <c r="I45" s="114" t="s">
        <v>13</v>
      </c>
      <c r="J45" s="114">
        <f>IF(L45=N45,"",SUM(IF(L45&lt;N45,1,0),IF(O45&lt;Q45,1,0),IF(R45&gt;=T45,0,1)))</f>
      </c>
      <c r="K45" s="13"/>
      <c r="L45" s="102"/>
      <c r="M45" s="12" t="s">
        <v>13</v>
      </c>
      <c r="N45" s="103"/>
      <c r="O45" s="102"/>
      <c r="P45" s="12" t="s">
        <v>13</v>
      </c>
      <c r="Q45" s="103"/>
      <c r="R45" s="141"/>
      <c r="S45" s="12" t="s">
        <v>13</v>
      </c>
      <c r="T45" s="159"/>
      <c r="V45"/>
      <c r="W45"/>
      <c r="X45"/>
    </row>
    <row r="46" spans="1:24" ht="15">
      <c r="A46" s="11">
        <f t="shared" si="4"/>
        <v>45</v>
      </c>
      <c r="B46" s="48" t="s">
        <v>15</v>
      </c>
      <c r="C46" s="140"/>
      <c r="D46" s="141"/>
      <c r="E46" s="12" t="str">
        <f>IF($H$18=$J$18,CONCATENATE("Winner Match #",$A$18),IF($H$18&gt;$J$18,$E$18,$G$18))</f>
        <v>Winner Match #17</v>
      </c>
      <c r="F46" s="12" t="s">
        <v>8</v>
      </c>
      <c r="G46" s="12" t="str">
        <f>IF($H$19=$J$19,CONCATENATE("Winner Match #",$A$19),IF($H$19&gt;$J$19,$E$19,$G$19))</f>
        <v>Winner Match #18</v>
      </c>
      <c r="H46" s="114">
        <f t="shared" si="1"/>
      </c>
      <c r="I46" s="114" t="s">
        <v>13</v>
      </c>
      <c r="J46" s="114">
        <f t="shared" si="2"/>
      </c>
      <c r="K46" s="13"/>
      <c r="L46" s="102"/>
      <c r="M46" s="12" t="s">
        <v>13</v>
      </c>
      <c r="N46" s="103"/>
      <c r="O46" s="102"/>
      <c r="P46" s="12" t="s">
        <v>13</v>
      </c>
      <c r="Q46" s="103"/>
      <c r="R46" s="141"/>
      <c r="S46" s="12" t="s">
        <v>13</v>
      </c>
      <c r="T46" s="159"/>
      <c r="V46"/>
      <c r="W46"/>
      <c r="X46"/>
    </row>
    <row r="47" spans="1:24" ht="15">
      <c r="A47" s="11">
        <f t="shared" si="4"/>
        <v>46</v>
      </c>
      <c r="B47" s="48" t="s">
        <v>15</v>
      </c>
      <c r="C47" s="140"/>
      <c r="D47" s="141"/>
      <c r="E47" s="12" t="str">
        <f>IF($H$20=$J$20,CONCATENATE("Winner Match #",$A$20),IF($H$20&gt;$J$20,$E$20,$G$20))</f>
        <v>Winner Match #19</v>
      </c>
      <c r="F47" s="12" t="s">
        <v>8</v>
      </c>
      <c r="G47" s="12" t="str">
        <f>IF($H$21=$J$21,CONCATENATE("Winner Match #",$A$21),IF($H$21&gt;$J$21,$E$21,$G$21))</f>
        <v>Winner Match #20</v>
      </c>
      <c r="H47" s="114">
        <f t="shared" si="1"/>
      </c>
      <c r="I47" s="114" t="s">
        <v>13</v>
      </c>
      <c r="J47" s="114">
        <f t="shared" si="2"/>
      </c>
      <c r="K47" s="13"/>
      <c r="L47" s="102"/>
      <c r="M47" s="12" t="s">
        <v>13</v>
      </c>
      <c r="N47" s="103"/>
      <c r="O47" s="102"/>
      <c r="P47" s="12" t="s">
        <v>13</v>
      </c>
      <c r="Q47" s="103"/>
      <c r="R47" s="141"/>
      <c r="S47" s="12" t="s">
        <v>13</v>
      </c>
      <c r="T47" s="159"/>
      <c r="V47"/>
      <c r="W47"/>
      <c r="X47"/>
    </row>
    <row r="48" spans="1:24" ht="15">
      <c r="A48" s="11">
        <f t="shared" si="4"/>
        <v>47</v>
      </c>
      <c r="B48" s="48" t="s">
        <v>15</v>
      </c>
      <c r="C48" s="140"/>
      <c r="D48" s="141"/>
      <c r="E48" s="12" t="str">
        <f>IF($H$22=$J$22,CONCATENATE("Winner Match #",$A$22),IF($H$22&gt;$J$22,$E$22,$G$22))</f>
        <v>Winner Match #21</v>
      </c>
      <c r="F48" s="12" t="s">
        <v>8</v>
      </c>
      <c r="G48" s="12" t="str">
        <f>IF($H$23=$J$23,CONCATENATE("Winner Match #",$A$23),IF($H$23&gt;$J$23,$E$23,$G$23))</f>
        <v>Winner Match #22</v>
      </c>
      <c r="H48" s="114">
        <f t="shared" si="1"/>
      </c>
      <c r="I48" s="114" t="s">
        <v>13</v>
      </c>
      <c r="J48" s="114">
        <f t="shared" si="2"/>
      </c>
      <c r="K48" s="13"/>
      <c r="L48" s="102"/>
      <c r="M48" s="12" t="s">
        <v>13</v>
      </c>
      <c r="N48" s="103"/>
      <c r="O48" s="102"/>
      <c r="P48" s="12" t="s">
        <v>13</v>
      </c>
      <c r="Q48" s="103"/>
      <c r="R48" s="141"/>
      <c r="S48" s="12" t="s">
        <v>13</v>
      </c>
      <c r="T48" s="159"/>
      <c r="V48"/>
      <c r="W48"/>
      <c r="X48"/>
    </row>
    <row r="49" spans="1:24" ht="15">
      <c r="A49" s="11">
        <f t="shared" si="4"/>
        <v>48</v>
      </c>
      <c r="B49" s="48" t="s">
        <v>15</v>
      </c>
      <c r="C49" s="140"/>
      <c r="D49" s="141"/>
      <c r="E49" s="12" t="str">
        <f>IF($H$24=$J$24,CONCATENATE("Winner Match #",$A$24),IF($H$24&gt;$J$24,$E$24,$G$24))</f>
        <v>Winner Match #23</v>
      </c>
      <c r="F49" s="12" t="s">
        <v>8</v>
      </c>
      <c r="G49" s="12" t="str">
        <f>IF($H$25=$J$25,CONCATENATE("Winner Match #",$A$25),IF($H$25&gt;$J$25,$E$25,$G$25))</f>
        <v>Winner Match #24</v>
      </c>
      <c r="H49" s="114">
        <f t="shared" si="1"/>
      </c>
      <c r="I49" s="114" t="s">
        <v>13</v>
      </c>
      <c r="J49" s="114">
        <f t="shared" si="2"/>
      </c>
      <c r="K49" s="13"/>
      <c r="L49" s="102"/>
      <c r="M49" s="12" t="s">
        <v>13</v>
      </c>
      <c r="N49" s="103"/>
      <c r="O49" s="102"/>
      <c r="P49" s="12" t="s">
        <v>13</v>
      </c>
      <c r="Q49" s="103"/>
      <c r="R49" s="141"/>
      <c r="S49" s="12" t="s">
        <v>13</v>
      </c>
      <c r="T49" s="159"/>
      <c r="V49"/>
      <c r="W49"/>
      <c r="X49"/>
    </row>
    <row r="50" spans="1:24" ht="15">
      <c r="A50" s="11">
        <f t="shared" si="4"/>
        <v>49</v>
      </c>
      <c r="B50" s="48">
        <v>13</v>
      </c>
      <c r="C50" s="140"/>
      <c r="D50" s="141"/>
      <c r="E50" s="12" t="str">
        <f>IF($H$34=$J$34,CONCATENATE("Winner Match #",$A$34),IF($H$34&gt;$J$34,$E$34,$G$34))</f>
        <v>Winner Match #33</v>
      </c>
      <c r="F50" s="12" t="s">
        <v>8</v>
      </c>
      <c r="G50" s="12" t="str">
        <f>IF($H$35=$J$35,CONCATENATE("Winner Match #",$A$35),IF($H$35&gt;$J$35,$E$35,$G$35))</f>
        <v>Winner Match #34</v>
      </c>
      <c r="H50" s="114">
        <f t="shared" si="1"/>
      </c>
      <c r="I50" s="114" t="s">
        <v>13</v>
      </c>
      <c r="J50" s="114">
        <f t="shared" si="2"/>
      </c>
      <c r="K50" s="13"/>
      <c r="L50" s="102"/>
      <c r="M50" s="12" t="s">
        <v>13</v>
      </c>
      <c r="N50" s="103"/>
      <c r="O50" s="102"/>
      <c r="P50" s="12" t="s">
        <v>13</v>
      </c>
      <c r="Q50" s="103"/>
      <c r="R50" s="141"/>
      <c r="S50" s="12" t="s">
        <v>13</v>
      </c>
      <c r="T50" s="159"/>
      <c r="U50"/>
      <c r="V50"/>
      <c r="W50"/>
      <c r="X50"/>
    </row>
    <row r="51" spans="1:24" ht="15">
      <c r="A51" s="11">
        <f t="shared" si="4"/>
        <v>50</v>
      </c>
      <c r="B51" s="48">
        <v>13</v>
      </c>
      <c r="C51" s="140"/>
      <c r="D51" s="141"/>
      <c r="E51" s="12" t="str">
        <f>IF($H$36=$J$36,CONCATENATE("Winner Match #",$A$36),IF($H$36&gt;$J$36,$E$36,$G$36))</f>
        <v>Winner Match #35</v>
      </c>
      <c r="F51" s="12" t="s">
        <v>8</v>
      </c>
      <c r="G51" s="12" t="str">
        <f>IF($H$37=$J$37,CONCATENATE("Winner Match #",$A$37),IF($H$37&gt;$J$37,$E$37,$G$37))</f>
        <v>Winner Match #36</v>
      </c>
      <c r="H51" s="114">
        <f t="shared" si="1"/>
      </c>
      <c r="I51" s="114" t="s">
        <v>13</v>
      </c>
      <c r="J51" s="114">
        <f t="shared" si="2"/>
      </c>
      <c r="K51" s="13"/>
      <c r="L51" s="102"/>
      <c r="M51" s="12" t="s">
        <v>13</v>
      </c>
      <c r="N51" s="103"/>
      <c r="O51" s="102"/>
      <c r="P51" s="12" t="s">
        <v>13</v>
      </c>
      <c r="Q51" s="103"/>
      <c r="R51" s="141"/>
      <c r="S51" s="12" t="s">
        <v>13</v>
      </c>
      <c r="T51" s="159"/>
      <c r="U51"/>
      <c r="V51"/>
      <c r="W51"/>
      <c r="X51"/>
    </row>
    <row r="52" spans="1:24" ht="15">
      <c r="A52" s="11">
        <f t="shared" si="4"/>
        <v>51</v>
      </c>
      <c r="B52" s="48">
        <v>13</v>
      </c>
      <c r="C52" s="140"/>
      <c r="D52" s="141"/>
      <c r="E52" s="12" t="str">
        <f>IF($H$38=$J$38,CONCATENATE("Winner Match #",$A$38),IF($H$38&gt;$J$38,$E$38,$G$38))</f>
        <v>Winner Match #37</v>
      </c>
      <c r="F52" s="12" t="s">
        <v>8</v>
      </c>
      <c r="G52" s="12" t="str">
        <f>IF($H$39=$J$39,CONCATENATE("Winner Match #",$A$39),IF($H$39&gt;$J$39,$E$39,$G$39))</f>
        <v>Winner Match #38</v>
      </c>
      <c r="H52" s="114">
        <f t="shared" si="1"/>
      </c>
      <c r="I52" s="114" t="s">
        <v>13</v>
      </c>
      <c r="J52" s="114">
        <f t="shared" si="2"/>
      </c>
      <c r="K52" s="13"/>
      <c r="L52" s="102"/>
      <c r="M52" s="12" t="s">
        <v>13</v>
      </c>
      <c r="N52" s="103"/>
      <c r="O52" s="102"/>
      <c r="P52" s="12" t="s">
        <v>13</v>
      </c>
      <c r="Q52" s="103"/>
      <c r="R52" s="141"/>
      <c r="S52" s="12" t="s">
        <v>13</v>
      </c>
      <c r="T52" s="159"/>
      <c r="U52"/>
      <c r="V52"/>
      <c r="W52"/>
      <c r="X52"/>
    </row>
    <row r="53" spans="1:24" ht="15">
      <c r="A53" s="11">
        <f t="shared" si="4"/>
        <v>52</v>
      </c>
      <c r="B53" s="48">
        <v>13</v>
      </c>
      <c r="C53" s="140"/>
      <c r="D53" s="141"/>
      <c r="E53" s="12" t="str">
        <f>IF($H$40=$J$40,CONCATENATE("Winner Match #",$A$40),IF($H$40&gt;$J$40,$E$40,$G$40))</f>
        <v>Winner Match #39</v>
      </c>
      <c r="F53" s="12" t="s">
        <v>8</v>
      </c>
      <c r="G53" s="12" t="str">
        <f>IF($H$41=$J$41,CONCATENATE("Winner Match #",$A$41),IF($H$41&gt;$J$41,$E$41,$G$41))</f>
        <v>Winner Match #40</v>
      </c>
      <c r="H53" s="114">
        <f t="shared" si="1"/>
      </c>
      <c r="I53" s="114" t="s">
        <v>13</v>
      </c>
      <c r="J53" s="114">
        <f t="shared" si="2"/>
      </c>
      <c r="K53" s="13"/>
      <c r="L53" s="102"/>
      <c r="M53" s="12" t="s">
        <v>13</v>
      </c>
      <c r="N53" s="103"/>
      <c r="O53" s="102"/>
      <c r="P53" s="12" t="s">
        <v>13</v>
      </c>
      <c r="Q53" s="103"/>
      <c r="R53" s="141"/>
      <c r="S53" s="12" t="s">
        <v>13</v>
      </c>
      <c r="T53" s="159"/>
      <c r="U53"/>
      <c r="V53"/>
      <c r="W53"/>
      <c r="X53"/>
    </row>
    <row r="54" spans="1:24" ht="15">
      <c r="A54" s="11">
        <f t="shared" si="4"/>
        <v>53</v>
      </c>
      <c r="B54" s="48">
        <v>9</v>
      </c>
      <c r="C54" s="140"/>
      <c r="D54" s="141"/>
      <c r="E54" s="12" t="str">
        <f>IF($J$50=$H$50,CONCATENATE("Winner Match #",$A$50),IF($H$50&gt;$J$50,$E$50,$G$50))</f>
        <v>Winner Match #49</v>
      </c>
      <c r="F54" s="12" t="s">
        <v>8</v>
      </c>
      <c r="G54" s="12" t="str">
        <f>IF($H$47=$J$47,CONCATENATE("Loser Match #",$A$47),IF($H$47&lt;$J$47,$E$47,$G$47))</f>
        <v>Loser Match #46</v>
      </c>
      <c r="H54" s="114">
        <f t="shared" si="1"/>
      </c>
      <c r="I54" s="114" t="s">
        <v>13</v>
      </c>
      <c r="J54" s="114">
        <f t="shared" si="2"/>
      </c>
      <c r="K54" s="13"/>
      <c r="L54" s="102"/>
      <c r="M54" s="12" t="s">
        <v>13</v>
      </c>
      <c r="N54" s="103"/>
      <c r="O54" s="102"/>
      <c r="P54" s="12" t="s">
        <v>13</v>
      </c>
      <c r="Q54" s="103"/>
      <c r="R54" s="141"/>
      <c r="S54" s="12" t="s">
        <v>13</v>
      </c>
      <c r="T54" s="159"/>
      <c r="V54"/>
      <c r="W54"/>
      <c r="X54"/>
    </row>
    <row r="55" spans="1:24" ht="15">
      <c r="A55" s="11">
        <f t="shared" si="4"/>
        <v>54</v>
      </c>
      <c r="B55" s="48">
        <v>9</v>
      </c>
      <c r="C55" s="140"/>
      <c r="D55" s="141"/>
      <c r="E55" s="12" t="str">
        <f>IF($J$51=$H$51,CONCATENATE("Winner Match #",$A$51),IF($H$51&gt;$J$51,$E$51,$G$51))</f>
        <v>Winner Match #50</v>
      </c>
      <c r="F55" s="12" t="s">
        <v>8</v>
      </c>
      <c r="G55" s="12" t="str">
        <f>IF($H$46=$J$46,CONCATENATE("Loser Match #",$A$46),IF($H$46&lt;$J$46,$E$46,$G$46))</f>
        <v>Loser Match #45</v>
      </c>
      <c r="H55" s="114">
        <f t="shared" si="1"/>
      </c>
      <c r="I55" s="114" t="s">
        <v>13</v>
      </c>
      <c r="J55" s="114">
        <f t="shared" si="2"/>
      </c>
      <c r="K55" s="13"/>
      <c r="L55" s="102"/>
      <c r="M55" s="12" t="s">
        <v>13</v>
      </c>
      <c r="N55" s="103"/>
      <c r="O55" s="102"/>
      <c r="P55" s="12" t="s">
        <v>13</v>
      </c>
      <c r="Q55" s="103"/>
      <c r="R55" s="141"/>
      <c r="S55" s="12" t="s">
        <v>13</v>
      </c>
      <c r="T55" s="159"/>
      <c r="V55"/>
      <c r="W55"/>
      <c r="X55"/>
    </row>
    <row r="56" spans="1:24" ht="15">
      <c r="A56" s="11">
        <f t="shared" si="4"/>
        <v>55</v>
      </c>
      <c r="B56" s="48">
        <v>9</v>
      </c>
      <c r="C56" s="140"/>
      <c r="D56" s="141"/>
      <c r="E56" s="12" t="str">
        <f>IF($J$52=$H$52,CONCATENATE("Winner Match #",$A$52),IF($H$52&gt;$J$52,$E$52,$G$52))</f>
        <v>Winner Match #51</v>
      </c>
      <c r="F56" s="12" t="s">
        <v>8</v>
      </c>
      <c r="G56" s="12" t="str">
        <f>IF($H$49=$J$49,CONCATENATE("Loser Match #",$A$49),IF($H$49&lt;$J$49,$E$49,$G$49))</f>
        <v>Loser Match #48</v>
      </c>
      <c r="H56" s="114">
        <f t="shared" si="1"/>
      </c>
      <c r="I56" s="114" t="s">
        <v>13</v>
      </c>
      <c r="J56" s="114">
        <f t="shared" si="2"/>
      </c>
      <c r="K56" s="13"/>
      <c r="L56" s="102"/>
      <c r="M56" s="12" t="s">
        <v>13</v>
      </c>
      <c r="N56" s="103"/>
      <c r="O56" s="102"/>
      <c r="P56" s="12" t="s">
        <v>13</v>
      </c>
      <c r="Q56" s="103"/>
      <c r="R56" s="141"/>
      <c r="S56" s="12" t="s">
        <v>13</v>
      </c>
      <c r="T56" s="159"/>
      <c r="V56"/>
      <c r="W56"/>
      <c r="X56"/>
    </row>
    <row r="57" spans="1:24" ht="15">
      <c r="A57" s="11">
        <f t="shared" si="4"/>
        <v>56</v>
      </c>
      <c r="B57" s="48">
        <v>9</v>
      </c>
      <c r="C57" s="140"/>
      <c r="D57" s="141"/>
      <c r="E57" s="12" t="str">
        <f>IF($J$53=$H$53,CONCATENATE("Winner Match #",$A$53),IF($H$53&gt;$J$53,$E$53,$G$53))</f>
        <v>Winner Match #52</v>
      </c>
      <c r="F57" s="12" t="s">
        <v>8</v>
      </c>
      <c r="G57" s="12" t="str">
        <f>IF($H$48=$J$48,CONCATENATE("Loser Match #",$A$48),IF($H$48&lt;$J$48,$E$48,$G$48))</f>
        <v>Loser Match #47</v>
      </c>
      <c r="H57" s="114">
        <f t="shared" si="1"/>
      </c>
      <c r="I57" s="114" t="s">
        <v>13</v>
      </c>
      <c r="J57" s="114">
        <f t="shared" si="2"/>
      </c>
      <c r="K57" s="13"/>
      <c r="L57" s="102"/>
      <c r="M57" s="12" t="s">
        <v>13</v>
      </c>
      <c r="N57" s="103"/>
      <c r="O57" s="102"/>
      <c r="P57" s="12" t="s">
        <v>13</v>
      </c>
      <c r="Q57" s="103"/>
      <c r="R57" s="141"/>
      <c r="S57" s="12" t="s">
        <v>13</v>
      </c>
      <c r="T57" s="159"/>
      <c r="V57"/>
      <c r="W57"/>
      <c r="X57"/>
    </row>
    <row r="58" spans="1:24" ht="15">
      <c r="A58" s="11">
        <f t="shared" si="4"/>
        <v>57</v>
      </c>
      <c r="B58" s="48" t="s">
        <v>16</v>
      </c>
      <c r="C58" s="140"/>
      <c r="D58" s="141"/>
      <c r="E58" s="12" t="str">
        <f>IF($H$46=$J$46,CONCATENATE("Winner Match #",$A$46),IF($H$46&gt;$J$46,$E$46,$G$46))</f>
        <v>Winner Match #45</v>
      </c>
      <c r="F58" s="12" t="s">
        <v>8</v>
      </c>
      <c r="G58" s="12" t="str">
        <f>IF($H$47=$J$47,CONCATENATE("Winner Match #",$A$47),IF($H$47&gt;$J$47,$E$47,$G$47))</f>
        <v>Winner Match #46</v>
      </c>
      <c r="H58" s="114">
        <f t="shared" si="1"/>
      </c>
      <c r="I58" s="114" t="s">
        <v>13</v>
      </c>
      <c r="J58" s="114">
        <f t="shared" si="2"/>
      </c>
      <c r="K58" s="13"/>
      <c r="L58" s="102"/>
      <c r="M58" s="12" t="s">
        <v>13</v>
      </c>
      <c r="N58" s="103"/>
      <c r="O58" s="102"/>
      <c r="P58" s="12" t="s">
        <v>13</v>
      </c>
      <c r="Q58" s="103"/>
      <c r="R58" s="141"/>
      <c r="S58" s="12" t="s">
        <v>13</v>
      </c>
      <c r="T58" s="159"/>
      <c r="V58"/>
      <c r="W58"/>
      <c r="X58"/>
    </row>
    <row r="59" spans="1:24" ht="15">
      <c r="A59" s="11">
        <f t="shared" si="4"/>
        <v>58</v>
      </c>
      <c r="B59" s="48" t="s">
        <v>16</v>
      </c>
      <c r="C59" s="140"/>
      <c r="D59" s="141"/>
      <c r="E59" s="12" t="str">
        <f>IF($H$48=$J$48,CONCATENATE("Winner Match #",$A$48),IF($H$48&gt;$J$48,$E$48,$G$48))</f>
        <v>Winner Match #47</v>
      </c>
      <c r="F59" s="12" t="s">
        <v>8</v>
      </c>
      <c r="G59" s="12" t="str">
        <f>IF($H$49=$J$49,CONCATENATE("Winner Match #",$A$49),IF($H$49&gt;$J$49,$E$49,$G$49))</f>
        <v>Winner Match #48</v>
      </c>
      <c r="H59" s="114">
        <f t="shared" si="1"/>
      </c>
      <c r="I59" s="114" t="s">
        <v>13</v>
      </c>
      <c r="J59" s="114">
        <f t="shared" si="2"/>
      </c>
      <c r="K59" s="13"/>
      <c r="L59" s="102"/>
      <c r="M59" s="12" t="s">
        <v>13</v>
      </c>
      <c r="N59" s="103"/>
      <c r="O59" s="102"/>
      <c r="P59" s="12" t="s">
        <v>13</v>
      </c>
      <c r="Q59" s="103"/>
      <c r="R59" s="141"/>
      <c r="S59" s="12" t="s">
        <v>13</v>
      </c>
      <c r="T59" s="159"/>
      <c r="V59"/>
      <c r="W59"/>
      <c r="X59"/>
    </row>
    <row r="60" spans="1:24" ht="15">
      <c r="A60" s="11">
        <f t="shared" si="4"/>
        <v>59</v>
      </c>
      <c r="B60" s="48">
        <v>7</v>
      </c>
      <c r="C60" s="140"/>
      <c r="D60" s="141"/>
      <c r="E60" s="12" t="str">
        <f>IF($H$54=$J$54,CONCATENATE("Winner Match #",$A$54),IF($H$54&gt;$J$54,$E$54,$G$54))</f>
        <v>Winner Match #53</v>
      </c>
      <c r="F60" s="12" t="s">
        <v>8</v>
      </c>
      <c r="G60" s="12" t="str">
        <f>IF($H$55=$J$55,CONCATENATE("Winner Match #",$A$55),IF($H$55&gt;$J$55,$E$55,$G$55))</f>
        <v>Winner Match #54</v>
      </c>
      <c r="H60" s="114">
        <f t="shared" si="1"/>
      </c>
      <c r="I60" s="114" t="s">
        <v>13</v>
      </c>
      <c r="J60" s="114">
        <f t="shared" si="2"/>
      </c>
      <c r="K60" s="13"/>
      <c r="L60" s="102"/>
      <c r="M60" s="12" t="s">
        <v>13</v>
      </c>
      <c r="N60" s="103"/>
      <c r="O60" s="102"/>
      <c r="P60" s="12" t="s">
        <v>13</v>
      </c>
      <c r="Q60" s="103"/>
      <c r="R60" s="141"/>
      <c r="S60" s="12" t="s">
        <v>13</v>
      </c>
      <c r="T60" s="159"/>
      <c r="V60"/>
      <c r="W60"/>
      <c r="X60"/>
    </row>
    <row r="61" spans="1:24" ht="15">
      <c r="A61" s="11">
        <f t="shared" si="4"/>
        <v>60</v>
      </c>
      <c r="B61" s="48">
        <v>7</v>
      </c>
      <c r="C61" s="140"/>
      <c r="D61" s="141"/>
      <c r="E61" s="12" t="str">
        <f>IF($H$56=$J$56,CONCATENATE("Winner Match #",$A$56),IF($H$56&gt;$J$56,$E$56,$G$56))</f>
        <v>Winner Match #55</v>
      </c>
      <c r="F61" s="12" t="s">
        <v>8</v>
      </c>
      <c r="G61" s="12" t="str">
        <f>IF($H$57=$J$57,CONCATENATE("Winner Match #",$A$57),IF($H$57&gt;$J$57,$E$57,#REF!))</f>
        <v>Winner Match #56</v>
      </c>
      <c r="H61" s="114">
        <f t="shared" si="1"/>
      </c>
      <c r="I61" s="114" t="s">
        <v>13</v>
      </c>
      <c r="J61" s="114">
        <f t="shared" si="2"/>
      </c>
      <c r="K61" s="13"/>
      <c r="L61" s="102"/>
      <c r="M61" s="12" t="s">
        <v>13</v>
      </c>
      <c r="N61" s="103"/>
      <c r="O61" s="102"/>
      <c r="P61" s="12" t="s">
        <v>13</v>
      </c>
      <c r="Q61" s="103"/>
      <c r="R61" s="141"/>
      <c r="S61" s="12" t="s">
        <v>13</v>
      </c>
      <c r="T61" s="159"/>
      <c r="V61"/>
      <c r="W61"/>
      <c r="X61"/>
    </row>
    <row r="62" spans="1:24" ht="15">
      <c r="A62" s="11">
        <f t="shared" si="4"/>
        <v>61</v>
      </c>
      <c r="B62" s="48">
        <v>5</v>
      </c>
      <c r="C62" s="140"/>
      <c r="D62" s="141"/>
      <c r="E62" s="12" t="str">
        <f>IF($H$60=$J$60,CONCATENATE("Winner Match #",$A$60),IF($H$60&gt;$J$60,$E$60,$G$60))</f>
        <v>Winner Match #59</v>
      </c>
      <c r="F62" s="12" t="s">
        <v>8</v>
      </c>
      <c r="G62" s="12" t="str">
        <f>IF($H$59=$J$59,CONCATENATE("Loser Match #",$A$59),IF($H$59&lt;$J$59,$E$59,$G$59))</f>
        <v>Loser Match #58</v>
      </c>
      <c r="H62" s="114">
        <f t="shared" si="1"/>
      </c>
      <c r="I62" s="114" t="s">
        <v>13</v>
      </c>
      <c r="J62" s="114">
        <f t="shared" si="2"/>
      </c>
      <c r="K62" s="13"/>
      <c r="L62" s="102"/>
      <c r="M62" s="12" t="s">
        <v>13</v>
      </c>
      <c r="N62" s="103"/>
      <c r="O62" s="102"/>
      <c r="P62" s="12" t="s">
        <v>13</v>
      </c>
      <c r="Q62" s="103"/>
      <c r="R62" s="141"/>
      <c r="S62" s="12" t="s">
        <v>13</v>
      </c>
      <c r="T62" s="159"/>
      <c r="V62"/>
      <c r="W62"/>
      <c r="X62"/>
    </row>
    <row r="63" spans="1:24" ht="15.75" thickBot="1">
      <c r="A63" s="126">
        <f t="shared" si="4"/>
        <v>62</v>
      </c>
      <c r="B63" s="48">
        <v>5</v>
      </c>
      <c r="C63" s="144"/>
      <c r="D63" s="145"/>
      <c r="E63" s="107" t="str">
        <f>IF($H$61=$J$61,CONCATENATE("Winner Match #",$A$61),IF($H$61&gt;$J$61,$E$61,$G$61))</f>
        <v>Winner Match #60</v>
      </c>
      <c r="F63" s="12" t="s">
        <v>8</v>
      </c>
      <c r="G63" s="12" t="str">
        <f>IF($H$58=$J$58,CONCATENATE("Loser Match #",$A$58),IF($H$58&lt;$J$58,$E$58,$G$58))</f>
        <v>Loser Match #57</v>
      </c>
      <c r="H63" s="107">
        <f t="shared" si="1"/>
      </c>
      <c r="I63" s="107" t="s">
        <v>13</v>
      </c>
      <c r="J63" s="107">
        <f t="shared" si="2"/>
      </c>
      <c r="K63" s="13"/>
      <c r="L63" s="102"/>
      <c r="M63" s="12" t="s">
        <v>13</v>
      </c>
      <c r="N63" s="103"/>
      <c r="O63" s="102"/>
      <c r="P63" s="12" t="s">
        <v>13</v>
      </c>
      <c r="Q63" s="103"/>
      <c r="R63" s="153"/>
      <c r="S63" s="12" t="s">
        <v>13</v>
      </c>
      <c r="T63" s="161"/>
      <c r="V63"/>
      <c r="W63"/>
      <c r="X63"/>
    </row>
    <row r="64" spans="1:24" ht="15">
      <c r="A64" s="81">
        <f t="shared" si="4"/>
        <v>63</v>
      </c>
      <c r="B64" s="82" t="s">
        <v>17</v>
      </c>
      <c r="C64" s="142"/>
      <c r="D64" s="143"/>
      <c r="E64" s="114" t="str">
        <f>IF($H$58=$J$58,CONCATENATE("Winner Match #",$A$58),IF($H$58&gt;$J$58,$E$58,$G$58))</f>
        <v>Winner Match #57</v>
      </c>
      <c r="F64" s="83" t="s">
        <v>8</v>
      </c>
      <c r="G64" s="83" t="str">
        <f>IF($H$62=$J$62,CONCATENATE("Winner Match #",$A$62),IF($H$62&gt;$J$62,$E$62,$G$62))</f>
        <v>Winner Match #61</v>
      </c>
      <c r="H64" s="114">
        <f t="shared" si="1"/>
      </c>
      <c r="I64" s="114" t="s">
        <v>13</v>
      </c>
      <c r="J64" s="114">
        <f t="shared" si="2"/>
      </c>
      <c r="K64" s="84"/>
      <c r="L64" s="104"/>
      <c r="M64" s="83" t="s">
        <v>13</v>
      </c>
      <c r="N64" s="105"/>
      <c r="O64" s="104"/>
      <c r="P64" s="83" t="s">
        <v>13</v>
      </c>
      <c r="Q64" s="105"/>
      <c r="R64" s="154"/>
      <c r="S64" s="83" t="s">
        <v>13</v>
      </c>
      <c r="T64" s="160"/>
      <c r="V64"/>
      <c r="W64"/>
      <c r="X64"/>
    </row>
    <row r="65" spans="1:24" ht="15.75" thickBot="1">
      <c r="A65" s="126">
        <f t="shared" si="4"/>
        <v>64</v>
      </c>
      <c r="B65" s="107" t="s">
        <v>17</v>
      </c>
      <c r="C65" s="144"/>
      <c r="D65" s="145"/>
      <c r="E65" s="107" t="str">
        <f>IF($H$59=$J$59,CONCATENATE("Winner Match #",$A$59),IF($H$59&gt;$J$59,$E$59,$G$59))</f>
        <v>Winner Match #58</v>
      </c>
      <c r="F65" s="12" t="s">
        <v>8</v>
      </c>
      <c r="G65" s="12" t="str">
        <f>IF($H$63=$J$63,CONCATENATE("Winner Match #",$A$63),IF($H$63&gt;$J$63,$E$63,$G$63))</f>
        <v>Winner Match #62</v>
      </c>
      <c r="H65" s="107">
        <f t="shared" si="1"/>
      </c>
      <c r="I65" s="107" t="s">
        <v>13</v>
      </c>
      <c r="J65" s="107">
        <f t="shared" si="2"/>
      </c>
      <c r="K65" s="13"/>
      <c r="L65" s="106"/>
      <c r="M65" s="107" t="s">
        <v>13</v>
      </c>
      <c r="N65" s="108"/>
      <c r="O65" s="106"/>
      <c r="P65" s="107" t="s">
        <v>13</v>
      </c>
      <c r="Q65" s="108"/>
      <c r="R65" s="157"/>
      <c r="S65" s="107" t="s">
        <v>13</v>
      </c>
      <c r="T65" s="161"/>
      <c r="V65"/>
      <c r="W65"/>
      <c r="X65"/>
    </row>
    <row r="66" spans="1:24" ht="15.75" thickBot="1">
      <c r="A66" s="127">
        <f t="shared" si="4"/>
        <v>65</v>
      </c>
      <c r="B66" s="146" t="s">
        <v>18</v>
      </c>
      <c r="C66" s="151"/>
      <c r="D66" s="152"/>
      <c r="E66" s="115" t="str">
        <f>IF($H$64=$J$64,CONCATENATE("Loser Match #",$A$64),IF($H$64&lt;$J$64,$E$64,$G$64))</f>
        <v>Loser Match #63</v>
      </c>
      <c r="F66" s="92" t="s">
        <v>8</v>
      </c>
      <c r="G66" s="92" t="str">
        <f>IF($H$65=$J$65,CONCATENATE("Loser Match #",$A$65),IF($H$65&lt;$J$65,$E$65,$G$65))</f>
        <v>Loser Match #64</v>
      </c>
      <c r="H66" s="115">
        <f t="shared" si="1"/>
      </c>
      <c r="I66" s="115" t="s">
        <v>13</v>
      </c>
      <c r="J66" s="115">
        <f t="shared" si="2"/>
      </c>
      <c r="K66" s="93"/>
      <c r="L66" s="109"/>
      <c r="M66" s="110" t="s">
        <v>13</v>
      </c>
      <c r="N66" s="111"/>
      <c r="O66" s="109"/>
      <c r="P66" s="110" t="s">
        <v>13</v>
      </c>
      <c r="Q66" s="111"/>
      <c r="R66" s="156"/>
      <c r="S66" s="110" t="s">
        <v>13</v>
      </c>
      <c r="T66" s="163"/>
      <c r="V66"/>
      <c r="W66"/>
      <c r="X66"/>
    </row>
    <row r="67" spans="1:20" ht="16.5" thickBot="1" thickTop="1">
      <c r="A67" s="147">
        <f t="shared" si="4"/>
        <v>66</v>
      </c>
      <c r="B67" s="94" t="s">
        <v>19</v>
      </c>
      <c r="C67" s="148"/>
      <c r="D67" s="149"/>
      <c r="E67" s="150" t="str">
        <f>IF($H$64=$J$64,CONCATENATE("Winner Match #",$A$64),IF($H$64&gt;$J$64,$E$64,$G$64))</f>
        <v>Winner Match #63</v>
      </c>
      <c r="F67" s="95" t="s">
        <v>8</v>
      </c>
      <c r="G67" s="95" t="str">
        <f>IF($H$65=$J$65,CONCATENATE("Winner Match #",$A$65),IF($H$65&gt;$J$65,$E$65,$G$65))</f>
        <v>Winner Match #64</v>
      </c>
      <c r="H67" s="95">
        <f t="shared" si="1"/>
      </c>
      <c r="I67" s="95" t="s">
        <v>13</v>
      </c>
      <c r="J67" s="95">
        <f t="shared" si="2"/>
      </c>
      <c r="K67" s="96"/>
      <c r="L67" s="112"/>
      <c r="M67" s="95" t="s">
        <v>13</v>
      </c>
      <c r="N67" s="113"/>
      <c r="O67" s="112"/>
      <c r="P67" s="95" t="s">
        <v>13</v>
      </c>
      <c r="Q67" s="113"/>
      <c r="R67" s="155"/>
      <c r="S67" s="95" t="s">
        <v>13</v>
      </c>
      <c r="T67" s="162"/>
    </row>
    <row r="68" ht="15.75" thickTop="1"/>
  </sheetData>
  <sheetProtection password="CCA4" sheet="1"/>
  <printOptions horizontalCentered="1"/>
  <pageMargins left="0.35433070866141736" right="0.35433070866141736" top="0.7874015748031497" bottom="0.1968503937007874" header="0.5118110236220472" footer="0.5118110236220472"/>
  <pageSetup horizontalDpi="300" verticalDpi="300" orientation="portrait" paperSize="9" scale="75" r:id="rId1"/>
  <headerFooter alignWithMargins="0">
    <oddHeader>&amp;C&amp;12Spielplan - Resultate 32 Teams DEplus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73"/>
  <sheetViews>
    <sheetView zoomScalePageLayoutView="0" workbookViewId="0" topLeftCell="A1">
      <selection activeCell="V27" sqref="V27"/>
    </sheetView>
  </sheetViews>
  <sheetFormatPr defaultColWidth="9.140625" defaultRowHeight="12.75"/>
  <cols>
    <col min="1" max="1" width="7.7109375" style="37" customWidth="1"/>
    <col min="2" max="2" width="4.7109375" style="15" customWidth="1"/>
    <col min="3" max="4" width="11.7109375" style="33" customWidth="1"/>
    <col min="5" max="5" width="11.57421875" style="33" customWidth="1"/>
    <col min="6" max="6" width="11.7109375" style="33" customWidth="1"/>
    <col min="7" max="7" width="8.57421875" style="33" customWidth="1"/>
    <col min="8" max="13" width="11.7109375" style="33" customWidth="1"/>
    <col min="14" max="14" width="13.00390625" style="33" customWidth="1"/>
    <col min="15" max="15" width="1.8515625" style="33" customWidth="1"/>
    <col min="16" max="16" width="7.8515625" style="33" customWidth="1"/>
    <col min="17" max="17" width="3.8515625" style="33" customWidth="1"/>
    <col min="18" max="18" width="8.7109375" style="33" customWidth="1"/>
    <col min="19" max="19" width="3.28125" style="33" customWidth="1"/>
    <col min="20" max="20" width="8.7109375" style="33" customWidth="1"/>
    <col min="21" max="21" width="2.7109375" style="33" bestFit="1" customWidth="1"/>
    <col min="22" max="16384" width="9.140625" style="33" customWidth="1"/>
  </cols>
  <sheetData>
    <row r="1" spans="1:21" ht="9" customHeight="1">
      <c r="A1" s="57" t="str">
        <f>CONCATENATE(Resultate!$E$2," ")</f>
        <v>Seed #1 </v>
      </c>
      <c r="C1" s="16"/>
      <c r="D1" s="17"/>
      <c r="E1" s="17"/>
      <c r="F1" s="17"/>
      <c r="J1" s="137"/>
      <c r="N1" s="16" t="str">
        <f>CONCATENATE(Resultate!$E$26," ")</f>
        <v>Loser Match #1 </v>
      </c>
      <c r="P1" s="57" t="str">
        <f>CONCATENATE(Resultate!$E$42," ")</f>
        <v>Loser Match #25 </v>
      </c>
      <c r="Q1" s="15"/>
      <c r="T1" s="132"/>
      <c r="U1" s="133"/>
    </row>
    <row r="2" spans="1:21" ht="9" customHeight="1">
      <c r="A2" s="85" t="str">
        <f>CONCATENATE("",Resultate!$A$2,"")</f>
        <v>1</v>
      </c>
      <c r="B2" s="59" t="str">
        <f>CONCATENATE("(",Resultate!$H$2," : ",Resultate!$J$2,")")</f>
        <v>( : )</v>
      </c>
      <c r="C2" s="34" t="str">
        <f>CONCATENATE(Resultate!$E$18," ")</f>
        <v>Winner Match #1 </v>
      </c>
      <c r="D2" s="17"/>
      <c r="E2" s="17"/>
      <c r="F2" s="17"/>
      <c r="J2" s="136"/>
      <c r="K2" s="66"/>
      <c r="N2" s="18"/>
      <c r="P2" s="118"/>
      <c r="Q2" s="130"/>
      <c r="R2" s="135"/>
      <c r="S2" s="135"/>
      <c r="T2" s="132"/>
      <c r="U2" s="133"/>
    </row>
    <row r="3" spans="1:21" ht="9" customHeight="1">
      <c r="A3" s="58" t="str">
        <f>CONCATENATE(Resultate!$G$2," ")</f>
        <v>Seed #32 </v>
      </c>
      <c r="B3" s="60"/>
      <c r="C3" s="20"/>
      <c r="D3" s="17"/>
      <c r="E3" s="17"/>
      <c r="F3" s="17"/>
      <c r="J3" s="117"/>
      <c r="M3" s="19" t="str">
        <f>CONCATENATE(Resultate!$E$34," ")</f>
        <v>Winner Match #25 </v>
      </c>
      <c r="N3" s="88" t="str">
        <f>CONCATENATE("",Resultate!$A$26,"")</f>
        <v>25</v>
      </c>
      <c r="P3" s="172" t="str">
        <f>CONCATENATE("",Resultate!$A$42,"")</f>
        <v>41</v>
      </c>
      <c r="Q3" s="172"/>
      <c r="R3" s="135"/>
      <c r="S3" s="135"/>
      <c r="T3" s="171"/>
      <c r="U3" s="171"/>
    </row>
    <row r="4" spans="1:21" ht="9" customHeight="1">
      <c r="A4" s="32"/>
      <c r="C4" s="86" t="str">
        <f>CONCATENATE("",Resultate!$A$18,"")</f>
        <v>17</v>
      </c>
      <c r="D4" s="35" t="str">
        <f>CONCATENATE(Resultate!$E$46," ")</f>
        <v>Winner Match #17 </v>
      </c>
      <c r="E4" s="17"/>
      <c r="F4" s="17"/>
      <c r="J4" s="138"/>
      <c r="M4" s="23"/>
      <c r="N4" s="61" t="str">
        <f>CONCATENATE("(",Resultate!$H$26," : ",Resultate!$J$26,")")</f>
        <v>( : )</v>
      </c>
      <c r="P4" s="117"/>
      <c r="Q4" s="131" t="str">
        <f>CONCATENATE("(",Resultate!$H$42," : ",Resultate!$J$42,")")</f>
        <v>( : )</v>
      </c>
      <c r="R4" s="132"/>
      <c r="S4" s="133"/>
      <c r="T4" s="169"/>
      <c r="U4" s="169"/>
    </row>
    <row r="5" spans="1:21" ht="9" customHeight="1">
      <c r="A5" s="57" t="str">
        <f>CONCATENATE(Resultate!$E$3," ")</f>
        <v>Seed #16 </v>
      </c>
      <c r="C5" s="24" t="str">
        <f>CONCATENATE("(",Resultate!$H$18," : ",Resultate!$J$18,")")</f>
        <v>( : )</v>
      </c>
      <c r="D5" s="20"/>
      <c r="E5" s="17"/>
      <c r="F5" s="17"/>
      <c r="J5" s="137"/>
      <c r="L5" s="19" t="str">
        <f>CONCATENATE(Resultate!$E$50," ")</f>
        <v>Winner Match #33 </v>
      </c>
      <c r="M5" s="88" t="str">
        <f>CONCATENATE("",Resultate!$A$34,"")</f>
        <v>33</v>
      </c>
      <c r="N5" s="25" t="str">
        <f>CONCATENATE(Resultate!$G$26," ")</f>
        <v>Loser Match #2 </v>
      </c>
      <c r="P5" s="58" t="str">
        <f>CONCATENATE(Resultate!$G$42," ")</f>
        <v>Loser Match #26 </v>
      </c>
      <c r="Q5" s="71"/>
      <c r="R5" s="132"/>
      <c r="S5" s="133"/>
      <c r="T5" s="117"/>
      <c r="U5" s="134"/>
    </row>
    <row r="6" spans="1:21" ht="9" customHeight="1">
      <c r="A6" s="85" t="str">
        <f>CONCATENATE("",Resultate!$A$3,"")</f>
        <v>2</v>
      </c>
      <c r="B6" s="59" t="str">
        <f>CONCATENATE("(",Resultate!$H$3," : ",Resultate!$J$3,")")</f>
        <v>( : )</v>
      </c>
      <c r="C6" s="30" t="str">
        <f>CONCATENATE(Resultate!$G$18," ")</f>
        <v>Winner Match #2 </v>
      </c>
      <c r="D6" s="26"/>
      <c r="E6" s="17"/>
      <c r="F6" s="17"/>
      <c r="J6" s="135"/>
      <c r="L6" s="23"/>
      <c r="M6" s="61" t="str">
        <f>CONCATENATE("(",Resultate!$H$34," : ",Resultate!$J$34,")")</f>
        <v>( : )</v>
      </c>
      <c r="N6" s="27"/>
      <c r="R6" s="132"/>
      <c r="S6" s="133"/>
      <c r="T6" s="132"/>
      <c r="U6" s="133"/>
    </row>
    <row r="7" spans="1:21" ht="9" customHeight="1">
      <c r="A7" s="58" t="str">
        <f>CONCATENATE(Resultate!$G$3," ")</f>
        <v>Seed #17 </v>
      </c>
      <c r="B7" s="60"/>
      <c r="C7" s="27"/>
      <c r="D7" s="26"/>
      <c r="E7" s="17"/>
      <c r="F7" s="17"/>
      <c r="L7" s="62"/>
      <c r="M7" s="25" t="str">
        <f>CONCATENATE(Resultate!$G$34," ")</f>
        <v>Loser Match #24 </v>
      </c>
      <c r="R7" s="169"/>
      <c r="S7" s="169"/>
      <c r="T7" s="135"/>
      <c r="U7" s="135"/>
    </row>
    <row r="8" spans="1:21" ht="9" customHeight="1">
      <c r="A8" s="32"/>
      <c r="C8" s="16"/>
      <c r="D8" s="86" t="str">
        <f>CONCATENATE("",Resultate!$A$46,"")</f>
        <v>45</v>
      </c>
      <c r="E8" s="35" t="str">
        <f>CONCATENATE(Resultate!$E$58," ")</f>
        <v>Winner Match #45 </v>
      </c>
      <c r="F8" s="17"/>
      <c r="L8" s="62"/>
      <c r="M8" s="27"/>
      <c r="R8" s="117"/>
      <c r="S8" s="134"/>
      <c r="T8" s="135"/>
      <c r="U8" s="135"/>
    </row>
    <row r="9" spans="1:21" ht="9" customHeight="1">
      <c r="A9" s="57" t="str">
        <f>CONCATENATE(Resultate!$E$4," ")</f>
        <v>Seed #9 </v>
      </c>
      <c r="C9" s="16"/>
      <c r="D9" s="26"/>
      <c r="E9" s="20"/>
      <c r="F9" s="17"/>
      <c r="K9" s="19" t="str">
        <f>CONCATENATE(Resultate!$E$54," ")</f>
        <v>Winner Match #49 </v>
      </c>
      <c r="L9" s="88" t="str">
        <f>CONCATENATE("",Resultate!$A$50,"")</f>
        <v>49</v>
      </c>
      <c r="N9" s="16" t="str">
        <f>CONCATENATE(Resultate!$E$27," ")</f>
        <v>Loser Match #3 </v>
      </c>
      <c r="P9" s="57" t="str">
        <f>CONCATENATE(Resultate!$E$43," ")</f>
        <v>Loser Match #27 </v>
      </c>
      <c r="Q9" s="15"/>
      <c r="R9" s="132"/>
      <c r="S9" s="133"/>
      <c r="T9" s="132"/>
      <c r="U9" s="133"/>
    </row>
    <row r="10" spans="1:21" ht="9" customHeight="1">
      <c r="A10" s="85" t="str">
        <f>CONCATENATE("",Resultate!$A$4,"")</f>
        <v>3</v>
      </c>
      <c r="B10" s="59" t="str">
        <f>CONCATENATE("(",Resultate!$H$4," : ",Resultate!$J$4,")")</f>
        <v>( : )</v>
      </c>
      <c r="C10" s="34" t="str">
        <f>CONCATENATE(Resultate!$E$19," ")</f>
        <v>Winner Match #3 </v>
      </c>
      <c r="D10" s="24" t="str">
        <f>CONCATENATE("(",Resultate!$H$46," : ",Resultate!$J$46,")")</f>
        <v>( : )</v>
      </c>
      <c r="E10" s="26"/>
      <c r="F10" s="17"/>
      <c r="K10" s="23"/>
      <c r="L10" s="62"/>
      <c r="N10" s="18"/>
      <c r="P10" s="118"/>
      <c r="Q10" s="130"/>
      <c r="R10" s="132"/>
      <c r="S10" s="133"/>
      <c r="T10" s="132"/>
      <c r="U10" s="133"/>
    </row>
    <row r="11" spans="1:21" ht="9" customHeight="1">
      <c r="A11" s="58" t="str">
        <f>CONCATENATE(Resultate!$G$4," ")</f>
        <v>Seed #24 </v>
      </c>
      <c r="B11" s="60"/>
      <c r="C11" s="20"/>
      <c r="D11" s="26"/>
      <c r="E11" s="26"/>
      <c r="F11" s="17"/>
      <c r="I11" s="28" t="str">
        <f>CONCATENATE(Resultate!$G$62," ")</f>
        <v>Loser Match #58 </v>
      </c>
      <c r="K11" s="62"/>
      <c r="L11" s="61" t="str">
        <f>CONCATENATE("(",Resultate!$H$50," : ",Resultate!$J$50,")")</f>
        <v>( : )</v>
      </c>
      <c r="M11" s="19" t="str">
        <f>CONCATENATE(Resultate!$E$35," ")</f>
        <v>Winner Match #26 </v>
      </c>
      <c r="N11" s="88" t="str">
        <f>CONCATENATE("",Resultate!$A$27,"")</f>
        <v>26</v>
      </c>
      <c r="P11" s="172" t="str">
        <f>CONCATENATE("",Resultate!$A$43,"")</f>
        <v>42</v>
      </c>
      <c r="Q11" s="172"/>
      <c r="R11" s="135"/>
      <c r="S11" s="135"/>
      <c r="T11" s="132"/>
      <c r="U11" s="133"/>
    </row>
    <row r="12" spans="1:21" ht="9" customHeight="1">
      <c r="A12" s="32"/>
      <c r="C12" s="86" t="str">
        <f>CONCATENATE("",Resultate!$A$19,"")</f>
        <v>18</v>
      </c>
      <c r="D12" s="36" t="str">
        <f>CONCATENATE(Resultate!$G$46," ")</f>
        <v>Winner Match #18 </v>
      </c>
      <c r="E12" s="26"/>
      <c r="F12" s="17"/>
      <c r="I12" s="18"/>
      <c r="K12" s="72"/>
      <c r="L12" s="62"/>
      <c r="M12" s="23"/>
      <c r="N12" s="61" t="str">
        <f>CONCATENATE("(",Resultate!$H$27," : ",Resultate!$J$27,")")</f>
        <v>( : )</v>
      </c>
      <c r="P12" s="117"/>
      <c r="Q12" s="131" t="str">
        <f>CONCATENATE("(",Resultate!$H$43," : ",Resultate!$J$43,")")</f>
        <v>( : )</v>
      </c>
      <c r="R12" s="135"/>
      <c r="S12" s="135"/>
      <c r="T12" s="135"/>
      <c r="U12" s="135"/>
    </row>
    <row r="13" spans="1:21" ht="9" customHeight="1">
      <c r="A13" s="57" t="str">
        <f>CONCATENATE(Resultate!$E$5," ")</f>
        <v>Seed #8 </v>
      </c>
      <c r="C13" s="24" t="str">
        <f>CONCATENATE("(",Resultate!$H$19," : ",Resultate!$J$19,")")</f>
        <v>( : )</v>
      </c>
      <c r="D13" s="27"/>
      <c r="E13" s="26"/>
      <c r="F13" s="17"/>
      <c r="G13" s="74" t="s">
        <v>20</v>
      </c>
      <c r="I13" s="62"/>
      <c r="J13" s="19" t="str">
        <f>CONCATENATE(Resultate!$E$60," ")</f>
        <v>Winner Match #53 </v>
      </c>
      <c r="K13" s="88" t="str">
        <f>CONCATENATE("",Resultate!$A$54,"")</f>
        <v>53</v>
      </c>
      <c r="L13" s="29" t="str">
        <f>CONCATENATE(Resultate!$G$50," ")</f>
        <v>Winner Match #34 </v>
      </c>
      <c r="M13" s="88" t="str">
        <f>CONCATENATE("",Resultate!$A$35,"")</f>
        <v>34</v>
      </c>
      <c r="N13" s="25" t="str">
        <f>CONCATENATE(Resultate!$G$27," ")</f>
        <v>Loser Match #4 </v>
      </c>
      <c r="P13" s="58" t="str">
        <f>CONCATENATE(Resultate!$G$43," ")</f>
        <v>Loser Match #28 </v>
      </c>
      <c r="Q13" s="71"/>
      <c r="R13" s="135"/>
      <c r="S13" s="135"/>
      <c r="T13" s="171"/>
      <c r="U13" s="171"/>
    </row>
    <row r="14" spans="1:21" ht="9" customHeight="1">
      <c r="A14" s="85" t="str">
        <f>CONCATENATE("",Resultate!$A$5,"")</f>
        <v>4</v>
      </c>
      <c r="B14" s="59" t="str">
        <f>CONCATENATE("(",Resultate!$H$5," : ",Resultate!$J$5,")")</f>
        <v>( : )</v>
      </c>
      <c r="C14" s="30" t="str">
        <f>CONCATENATE(Resultate!$G$19," ")</f>
        <v>Winner Match #4 </v>
      </c>
      <c r="D14" s="17"/>
      <c r="E14" s="26"/>
      <c r="F14" s="17"/>
      <c r="G14" s="63"/>
      <c r="I14" s="62"/>
      <c r="J14" s="23"/>
      <c r="K14" s="62"/>
      <c r="L14" s="20"/>
      <c r="M14" s="61" t="str">
        <f>CONCATENATE("(",Resultate!$H$35," : ",Resultate!$J$35,")")</f>
        <v>( : )</v>
      </c>
      <c r="N14" s="27"/>
      <c r="R14" s="135"/>
      <c r="S14" s="135"/>
      <c r="T14" s="132"/>
      <c r="U14" s="133"/>
    </row>
    <row r="15" spans="1:21" ht="9" customHeight="1">
      <c r="A15" s="58" t="str">
        <f>CONCATENATE(Resultate!$G$5," ")</f>
        <v>Seed #25 </v>
      </c>
      <c r="B15" s="60"/>
      <c r="C15" s="27"/>
      <c r="D15" s="17"/>
      <c r="E15" s="73"/>
      <c r="F15" s="17"/>
      <c r="I15" s="21"/>
      <c r="J15" s="62"/>
      <c r="K15" s="61" t="str">
        <f>CONCATENATE("(",Resultate!$H$54," : ",Resultate!$J$54,")")</f>
        <v>( : )</v>
      </c>
      <c r="M15" s="25" t="str">
        <f>CONCATENATE(Resultate!$G$35," ")</f>
        <v>Loser Match #23 </v>
      </c>
      <c r="R15" s="135"/>
      <c r="S15" s="135"/>
      <c r="T15" s="169"/>
      <c r="U15" s="169"/>
    </row>
    <row r="16" spans="1:21" ht="9" customHeight="1">
      <c r="A16" s="32"/>
      <c r="C16" s="16"/>
      <c r="D16" s="17"/>
      <c r="E16" s="86" t="str">
        <f>CONCATENATE("",Resultate!$A$58,"")</f>
        <v>57</v>
      </c>
      <c r="F16" s="22" t="str">
        <f>CONCATENATE(Resultate!$E$64," ")</f>
        <v>Winner Match #57 </v>
      </c>
      <c r="G16" s="87" t="str">
        <f>CONCATENATE("",Resultate!$A$64,"")</f>
        <v>63</v>
      </c>
      <c r="H16" s="30" t="str">
        <f>CONCATENATE(Resultate!$G$64," ")</f>
        <v>Winner Match #61 </v>
      </c>
      <c r="I16" s="88" t="str">
        <f>CONCATENATE("",Resultate!$A$62,"")</f>
        <v>61</v>
      </c>
      <c r="J16" s="62"/>
      <c r="K16" s="62"/>
      <c r="M16" s="27"/>
      <c r="R16" s="135"/>
      <c r="S16" s="135"/>
      <c r="T16" s="117"/>
      <c r="U16" s="134"/>
    </row>
    <row r="17" spans="1:21" ht="9" customHeight="1">
      <c r="A17" s="57" t="str">
        <f>CONCATENATE(Resultate!$E$6," ")</f>
        <v>Seed #5 </v>
      </c>
      <c r="C17" s="16"/>
      <c r="D17" s="17"/>
      <c r="E17" s="26"/>
      <c r="F17" s="27"/>
      <c r="G17" s="80" t="str">
        <f>CONCATENATE("(",Resultate!$H$64," : ",Resultate!$J$64,")")</f>
        <v>( : )</v>
      </c>
      <c r="H17" s="20"/>
      <c r="I17" s="62"/>
      <c r="J17" s="62"/>
      <c r="K17" s="25" t="str">
        <f>CONCATENATE(Resultate!$G$54," ")</f>
        <v>Loser Match #46 </v>
      </c>
      <c r="N17" s="16" t="str">
        <f>CONCATENATE(Resultate!$E$28," ")</f>
        <v>Loser Match #5 </v>
      </c>
      <c r="P17" s="57" t="str">
        <f>CONCATENATE(Resultate!$E$44," ")</f>
        <v>Loser Match #29 </v>
      </c>
      <c r="Q17" s="15"/>
      <c r="R17" s="135"/>
      <c r="S17" s="135"/>
      <c r="T17" s="135"/>
      <c r="U17" s="135"/>
    </row>
    <row r="18" spans="1:21" ht="9" customHeight="1">
      <c r="A18" s="85" t="str">
        <f>CONCATENATE("",Resultate!$A$6,"")</f>
        <v>5</v>
      </c>
      <c r="B18" s="59" t="str">
        <f>CONCATENATE("(",Resultate!$H$6," : ",Resultate!$J$6,")")</f>
        <v>( : )</v>
      </c>
      <c r="C18" s="34" t="str">
        <f>CONCATENATE(Resultate!$E$20," ")</f>
        <v>Winner Match #5 </v>
      </c>
      <c r="D18" s="17"/>
      <c r="E18" s="24" t="str">
        <f>CONCATENATE("(",Resultate!$H$58," : ",Resultate!$J$58,")")</f>
        <v>( : )</v>
      </c>
      <c r="F18" s="17"/>
      <c r="G18"/>
      <c r="I18" s="61" t="str">
        <f>CONCATENATE("(",Resultate!$J$62," : ",Resultate!$H$62,")")</f>
        <v>( : )</v>
      </c>
      <c r="J18" s="62"/>
      <c r="K18" s="27"/>
      <c r="N18" s="18"/>
      <c r="P18" s="118"/>
      <c r="Q18" s="130"/>
      <c r="R18" s="135"/>
      <c r="S18" s="135"/>
      <c r="T18" s="135"/>
      <c r="U18" s="135"/>
    </row>
    <row r="19" spans="1:21" ht="9" customHeight="1">
      <c r="A19" s="58" t="str">
        <f>CONCATENATE(Resultate!$G$6," ")</f>
        <v>Seed #28 </v>
      </c>
      <c r="B19" s="60"/>
      <c r="C19" s="20"/>
      <c r="D19" s="17"/>
      <c r="E19" s="26"/>
      <c r="F19" s="17"/>
      <c r="I19" s="62"/>
      <c r="J19" s="62"/>
      <c r="M19" s="19" t="str">
        <f>CONCATENATE(Resultate!$E$36," ")</f>
        <v>Winner Match #27 </v>
      </c>
      <c r="N19" s="88" t="str">
        <f>CONCATENATE("",Resultate!$A$28,"")</f>
        <v>27</v>
      </c>
      <c r="P19" s="172" t="str">
        <f>CONCATENATE("",Resultate!$A$44,"")</f>
        <v>43</v>
      </c>
      <c r="Q19" s="172"/>
      <c r="R19" s="135"/>
      <c r="S19" s="135"/>
      <c r="T19" s="135"/>
      <c r="U19" s="135"/>
    </row>
    <row r="20" spans="1:21" ht="9" customHeight="1">
      <c r="A20" s="32"/>
      <c r="C20" s="86" t="str">
        <f>CONCATENATE("",Resultate!$A$20,"")</f>
        <v>19</v>
      </c>
      <c r="D20" s="35" t="str">
        <f>CONCATENATE(Resultate!$E$47," ")</f>
        <v>Winner Match #19 </v>
      </c>
      <c r="E20" s="26"/>
      <c r="F20" s="17"/>
      <c r="I20" s="62"/>
      <c r="J20" s="62"/>
      <c r="M20" s="23"/>
      <c r="N20" s="61" t="str">
        <f>CONCATENATE("(",Resultate!$H$28," : ",Resultate!$J$28,")")</f>
        <v>( : )</v>
      </c>
      <c r="P20" s="117"/>
      <c r="Q20" s="131" t="str">
        <f>CONCATENATE("(",Resultate!$H$44," : ",Resultate!$J$44,")")</f>
        <v>( : )</v>
      </c>
      <c r="R20" s="132"/>
      <c r="S20" s="133"/>
      <c r="T20" s="135"/>
      <c r="U20" s="135"/>
    </row>
    <row r="21" spans="1:21" ht="9" customHeight="1">
      <c r="A21" s="57" t="str">
        <f>CONCATENATE(Resultate!$E$7," ")</f>
        <v>Seed #12 </v>
      </c>
      <c r="C21" s="24" t="str">
        <f>CONCATENATE("(",Resultate!$H$20," : ",Resultate!$J$20,")")</f>
        <v>( : )</v>
      </c>
      <c r="D21" s="20"/>
      <c r="E21" s="26"/>
      <c r="F21" s="17"/>
      <c r="I21" s="29" t="str">
        <f>CONCATENATE(Resultate!$E$62," ")</f>
        <v>Winner Match #59 </v>
      </c>
      <c r="J21" s="88" t="str">
        <f>CONCATENATE("",Resultate!$A$60,"")</f>
        <v>59</v>
      </c>
      <c r="L21" s="19" t="str">
        <f>CONCATENATE(Resultate!$E$51," ")</f>
        <v>Winner Match #35 </v>
      </c>
      <c r="M21" s="88" t="str">
        <f>CONCATENATE("",Resultate!$A$36,"")</f>
        <v>35</v>
      </c>
      <c r="N21" s="25" t="str">
        <f>CONCATENATE(Resultate!$G$28," ")</f>
        <v>Loser Match #6 </v>
      </c>
      <c r="P21" s="58" t="str">
        <f>CONCATENATE(Resultate!$G$44," ")</f>
        <v>Loser Match #30 </v>
      </c>
      <c r="Q21" s="71"/>
      <c r="R21" s="132"/>
      <c r="S21" s="133"/>
      <c r="T21" s="132"/>
      <c r="U21" s="133"/>
    </row>
    <row r="22" spans="1:21" ht="9" customHeight="1">
      <c r="A22" s="85" t="str">
        <f>CONCATENATE("",Resultate!$A$7,"")</f>
        <v>6</v>
      </c>
      <c r="B22" s="59" t="str">
        <f>CONCATENATE("(",Resultate!$H$7," : ",Resultate!$J$7,")")</f>
        <v>( : )</v>
      </c>
      <c r="C22" s="30" t="str">
        <f>CONCATENATE(Resultate!$G$20," ")</f>
        <v>Winner Match #6 </v>
      </c>
      <c r="D22" s="26"/>
      <c r="E22" s="26"/>
      <c r="F22" s="17"/>
      <c r="I22" s="20"/>
      <c r="J22" s="62"/>
      <c r="L22" s="23"/>
      <c r="M22" s="61" t="str">
        <f>CONCATENATE("(",Resultate!$H$36," : ",Resultate!$J$36,")")</f>
        <v>( : )</v>
      </c>
      <c r="N22" s="27"/>
      <c r="R22" s="132"/>
      <c r="S22" s="133"/>
      <c r="T22" s="135"/>
      <c r="U22" s="135"/>
    </row>
    <row r="23" spans="1:21" ht="9" customHeight="1">
      <c r="A23" s="58" t="str">
        <f>CONCATENATE(Resultate!$G$7," ")</f>
        <v>Seed #21 </v>
      </c>
      <c r="B23" s="60"/>
      <c r="C23" s="27"/>
      <c r="D23" s="26"/>
      <c r="E23" s="26"/>
      <c r="F23" s="17"/>
      <c r="J23" s="61" t="str">
        <f>CONCATENATE("(",Resultate!$H$60," : ",Resultate!$J$60,")")</f>
        <v>( : )</v>
      </c>
      <c r="L23" s="62"/>
      <c r="M23" s="25" t="str">
        <f>CONCATENATE(Resultate!$G$36," ")</f>
        <v>Loser Match #22 </v>
      </c>
      <c r="R23" s="169"/>
      <c r="S23" s="169"/>
      <c r="T23" s="135"/>
      <c r="U23" s="135"/>
    </row>
    <row r="24" spans="1:21" ht="9" customHeight="1">
      <c r="A24" s="32"/>
      <c r="C24" s="16"/>
      <c r="D24" s="86" t="str">
        <f>CONCATENATE("",Resultate!$A$47,"")</f>
        <v>46</v>
      </c>
      <c r="E24" s="36" t="str">
        <f>CONCATENATE(Resultate!$G$58," ")</f>
        <v>Winner Match #46 </v>
      </c>
      <c r="F24" s="17"/>
      <c r="J24" s="62"/>
      <c r="L24" s="62"/>
      <c r="M24" s="27"/>
      <c r="R24" s="117"/>
      <c r="S24" s="134"/>
      <c r="T24" s="135"/>
      <c r="U24" s="135"/>
    </row>
    <row r="25" spans="1:21" ht="9" customHeight="1">
      <c r="A25" s="57" t="str">
        <f>CONCATENATE(Resultate!$E$8," ")</f>
        <v>Seed #13 </v>
      </c>
      <c r="C25" s="16"/>
      <c r="D25" s="26"/>
      <c r="E25" s="27"/>
      <c r="F25" s="17"/>
      <c r="J25" s="62"/>
      <c r="K25" s="19" t="str">
        <f>CONCATENATE(Resultate!$E$55," ")</f>
        <v>Winner Match #50 </v>
      </c>
      <c r="L25" s="88" t="str">
        <f>CONCATENATE("",Resultate!$A$51,"")</f>
        <v>50</v>
      </c>
      <c r="N25" s="16" t="str">
        <f>CONCATENATE(Resultate!$E$29," ")</f>
        <v>Loser Match #7 </v>
      </c>
      <c r="P25" s="57" t="str">
        <f>CONCATENATE(Resultate!$E$45," ")</f>
        <v>Loser Match #31 </v>
      </c>
      <c r="Q25" s="15"/>
      <c r="R25" s="132"/>
      <c r="S25" s="133"/>
      <c r="T25" s="135"/>
      <c r="U25" s="135"/>
    </row>
    <row r="26" spans="1:21" ht="9" customHeight="1">
      <c r="A26" s="85" t="str">
        <f>CONCATENATE("",Resultate!$A$8,"")</f>
        <v>7</v>
      </c>
      <c r="B26" s="59" t="str">
        <f>CONCATENATE("(",Resultate!$H$8," : ",Resultate!$J$8,")")</f>
        <v>( : )</v>
      </c>
      <c r="C26" s="34" t="str">
        <f>CONCATENATE(Resultate!$E$21," ")</f>
        <v>Winner Match #7 </v>
      </c>
      <c r="D26" s="24" t="str">
        <f>CONCATENATE("(",Resultate!$H$47," : ",Resultate!$J$47,")")</f>
        <v>( : )</v>
      </c>
      <c r="E26" s="17"/>
      <c r="F26" s="17"/>
      <c r="J26" s="62"/>
      <c r="K26" s="23"/>
      <c r="L26" s="62"/>
      <c r="N26" s="18"/>
      <c r="P26" s="118"/>
      <c r="Q26" s="130"/>
      <c r="R26" s="132"/>
      <c r="S26" s="133"/>
      <c r="T26" s="135"/>
      <c r="U26" s="135"/>
    </row>
    <row r="27" spans="1:21" ht="9" customHeight="1">
      <c r="A27" s="58" t="str">
        <f>CONCATENATE(Resultate!$G$8," ")</f>
        <v>Seed #20 </v>
      </c>
      <c r="B27" s="60"/>
      <c r="C27" s="20"/>
      <c r="D27" s="26"/>
      <c r="E27" s="17"/>
      <c r="F27"/>
      <c r="G27"/>
      <c r="H27"/>
      <c r="J27" s="62"/>
      <c r="K27" s="62"/>
      <c r="L27" s="61" t="str">
        <f>CONCATENATE("(",Resultate!$H$51," : ",Resultate!$J$51,")")</f>
        <v>( : )</v>
      </c>
      <c r="M27" s="19" t="str">
        <f>CONCATENATE(Resultate!$E$37," ")</f>
        <v>Winner Match #28 </v>
      </c>
      <c r="N27" s="88" t="str">
        <f>CONCATENATE("",Resultate!$A$29,"")</f>
        <v>28</v>
      </c>
      <c r="P27" s="172" t="str">
        <f>CONCATENATE("",Resultate!$A$45,"")</f>
        <v>44</v>
      </c>
      <c r="Q27" s="172"/>
      <c r="R27" s="135"/>
      <c r="S27" s="135"/>
      <c r="T27" s="135"/>
      <c r="U27" s="135"/>
    </row>
    <row r="28" spans="1:21" ht="9" customHeight="1">
      <c r="A28" s="32"/>
      <c r="C28" s="86" t="str">
        <f>CONCATENATE("",Resultate!$A$21,"")</f>
        <v>20</v>
      </c>
      <c r="D28" s="36" t="str">
        <f>CONCATENATE(Resultate!$G$47," ")</f>
        <v>Winner Match #20 </v>
      </c>
      <c r="E28" s="17"/>
      <c r="F28" s="64" t="str">
        <f>CONCATENATE(Resultate!$E$67," ")</f>
        <v>Winner Match #63 </v>
      </c>
      <c r="G28" s="65"/>
      <c r="H28" s="64" t="str">
        <f>CONCATENATE(Resultate!$E$66," ")</f>
        <v>Loser Match #63 </v>
      </c>
      <c r="J28" s="62"/>
      <c r="K28" s="21"/>
      <c r="L28" s="62"/>
      <c r="M28" s="23"/>
      <c r="N28" s="61" t="str">
        <f>CONCATENATE("(",Resultate!$H$29," : ",Resultate!$J$29,")")</f>
        <v>( : )</v>
      </c>
      <c r="P28" s="117"/>
      <c r="Q28" s="131" t="str">
        <f>CONCATENATE("(",Resultate!$H$45," : ",Resultate!$J$45,")")</f>
        <v>( : )</v>
      </c>
      <c r="R28" s="135"/>
      <c r="S28" s="132"/>
      <c r="T28" s="133"/>
      <c r="U28" s="135"/>
    </row>
    <row r="29" spans="1:21" ht="9" customHeight="1">
      <c r="A29" s="57" t="str">
        <f>CONCATENATE(Resultate!$E$9," ")</f>
        <v>Seed #4 </v>
      </c>
      <c r="C29" s="24" t="str">
        <f>CONCATENATE("(",Resultate!$H$21," : ",Resultate!$J$21,")")</f>
        <v>( : )</v>
      </c>
      <c r="D29" s="27"/>
      <c r="E29" s="17"/>
      <c r="F29" s="38"/>
      <c r="G29" s="66"/>
      <c r="H29" s="67"/>
      <c r="J29" s="29" t="str">
        <f>CONCATENATE(Resultate!$G$60," ")</f>
        <v>Winner Match #54 </v>
      </c>
      <c r="K29" s="88" t="str">
        <f>CONCATENATE("",Resultate!$A$55,"")</f>
        <v>54</v>
      </c>
      <c r="L29" s="29" t="str">
        <f>CONCATENATE(Resultate!$G$51," ")</f>
        <v>Winner Match #36 </v>
      </c>
      <c r="M29" s="88" t="str">
        <f>CONCATENATE("",Resultate!$A$37,"")</f>
        <v>36</v>
      </c>
      <c r="N29" s="25" t="str">
        <f>CONCATENATE(Resultate!$G$29," ")</f>
        <v>Loser Match #8 </v>
      </c>
      <c r="P29" s="58" t="str">
        <f>CONCATENATE(Resultate!$G$45," ")</f>
        <v>Loser Match #32 </v>
      </c>
      <c r="Q29" s="71"/>
      <c r="R29" s="135"/>
      <c r="S29" s="132"/>
      <c r="T29" s="133"/>
      <c r="U29" s="135"/>
    </row>
    <row r="30" spans="1:21" ht="9" customHeight="1">
      <c r="A30" s="85" t="str">
        <f>CONCATENATE("",Resultate!$A$9,"")</f>
        <v>8</v>
      </c>
      <c r="B30" s="59" t="str">
        <f>CONCATENATE("(",Resultate!$H$9," : ",Resultate!$J$9,")")</f>
        <v>( : )</v>
      </c>
      <c r="C30" s="30" t="str">
        <f>CONCATENATE(Resultate!$G$21," ")</f>
        <v>Winner Match #8 </v>
      </c>
      <c r="D30" s="17"/>
      <c r="E30" s="17"/>
      <c r="F30" s="75" t="s">
        <v>21</v>
      </c>
      <c r="G30" s="76"/>
      <c r="H30" s="77" t="s">
        <v>22</v>
      </c>
      <c r="J30" s="20"/>
      <c r="K30" s="62"/>
      <c r="L30" s="20"/>
      <c r="M30" s="61" t="str">
        <f>CONCATENATE("(",Resultate!$H$37," : ",Resultate!$J$37,")")</f>
        <v>( : )</v>
      </c>
      <c r="N30" s="27"/>
      <c r="R30" s="135"/>
      <c r="S30" s="170"/>
      <c r="T30" s="170"/>
      <c r="U30" s="135"/>
    </row>
    <row r="31" spans="1:21" ht="9" customHeight="1">
      <c r="A31" s="58" t="str">
        <f>CONCATENATE(Resultate!$G$9," ")</f>
        <v>Seed #29 </v>
      </c>
      <c r="B31" s="60"/>
      <c r="C31" s="27"/>
      <c r="D31" s="17"/>
      <c r="E31" s="17"/>
      <c r="F31" s="90"/>
      <c r="G31" s="66"/>
      <c r="H31" s="69"/>
      <c r="K31" s="61" t="str">
        <f>CONCATENATE("(",Resultate!$H$55," : ",Resultate!$J$55,")")</f>
        <v>( : )</v>
      </c>
      <c r="M31" s="25" t="str">
        <f>CONCATENATE(Resultate!$G$37," ")</f>
        <v>Loser Match #21 </v>
      </c>
      <c r="R31" s="135"/>
      <c r="S31" s="169"/>
      <c r="T31" s="169"/>
      <c r="U31" s="135"/>
    </row>
    <row r="32" spans="1:21" ht="9" customHeight="1">
      <c r="A32" s="32"/>
      <c r="C32" s="16"/>
      <c r="D32" s="17"/>
      <c r="E32" s="15"/>
      <c r="F32" s="88" t="str">
        <f>CONCATENATE("",Resultate!$A$67,"")</f>
        <v>66</v>
      </c>
      <c r="H32" s="86" t="str">
        <f>CONCATENATE("",Resultate!$A$66,"")</f>
        <v>65</v>
      </c>
      <c r="I32" s="15"/>
      <c r="K32" s="62"/>
      <c r="M32" s="27"/>
      <c r="R32" s="135"/>
      <c r="S32" s="117"/>
      <c r="T32" s="134"/>
      <c r="U32" s="135"/>
    </row>
    <row r="33" spans="1:21" ht="9" customHeight="1">
      <c r="A33" s="57" t="str">
        <f>CONCATENATE(Resultate!$E$10," ")</f>
        <v>Seed #3 </v>
      </c>
      <c r="C33" s="16"/>
      <c r="D33" s="17"/>
      <c r="E33" s="15"/>
      <c r="F33" s="78"/>
      <c r="H33" s="69"/>
      <c r="I33" s="15"/>
      <c r="K33" s="25" t="str">
        <f>CONCATENATE(Resultate!$G$55," ")</f>
        <v>Loser Match #45 </v>
      </c>
      <c r="N33" s="16" t="str">
        <f>CONCATENATE(Resultate!$E$30," ")</f>
        <v>Loser Match #9 </v>
      </c>
      <c r="P33" s="132"/>
      <c r="Q33" s="133"/>
      <c r="R33" s="135"/>
      <c r="S33" s="132"/>
      <c r="T33" s="133"/>
      <c r="U33" s="135"/>
    </row>
    <row r="34" spans="1:21" ht="9" customHeight="1">
      <c r="A34" s="85" t="str">
        <f>CONCATENATE("",Resultate!$A$10,"")</f>
        <v>9</v>
      </c>
      <c r="B34" s="59" t="str">
        <f>CONCATENATE("(",Resultate!$H$10," : ",Resultate!$J$10,")")</f>
        <v>( : )</v>
      </c>
      <c r="C34" s="34" t="str">
        <f>CONCATENATE(Resultate!$E$22," ")</f>
        <v>Winner Match #9 </v>
      </c>
      <c r="D34" s="17"/>
      <c r="E34" s="17"/>
      <c r="F34" s="78" t="str">
        <f>CONCATENATE("(",Resultate!$H$67," : ",Resultate!$J$67,")")</f>
        <v>( : )</v>
      </c>
      <c r="H34" s="79" t="str">
        <f>CONCATENATE("(",Resultate!$H$66," : ",Resultate!$J$66,")")</f>
        <v>( : )</v>
      </c>
      <c r="J34" s="135"/>
      <c r="K34" s="27"/>
      <c r="N34" s="18"/>
      <c r="P34" s="132"/>
      <c r="Q34" s="133"/>
      <c r="R34" s="135"/>
      <c r="S34" s="132"/>
      <c r="T34" s="133"/>
      <c r="U34" s="135"/>
    </row>
    <row r="35" spans="1:21" ht="9" customHeight="1">
      <c r="A35" s="58" t="str">
        <f>CONCATENATE(Resultate!$G$10," ")</f>
        <v>Seed #30 </v>
      </c>
      <c r="B35" s="60"/>
      <c r="C35" s="20"/>
      <c r="D35" s="17"/>
      <c r="E35" s="17"/>
      <c r="F35" s="78"/>
      <c r="H35" s="68"/>
      <c r="J35" s="137"/>
      <c r="M35" s="19" t="str">
        <f>CONCATENATE(Resultate!$E$38," ")</f>
        <v>Winner Match #29 </v>
      </c>
      <c r="N35" s="88" t="str">
        <f>CONCATENATE("",Resultate!$A$30,"")</f>
        <v>29</v>
      </c>
      <c r="P35" s="169"/>
      <c r="Q35" s="169"/>
      <c r="R35" s="135"/>
      <c r="S35" s="135"/>
      <c r="T35" s="135"/>
      <c r="U35" s="135"/>
    </row>
    <row r="36" spans="1:21" ht="9" customHeight="1">
      <c r="A36" s="32"/>
      <c r="C36" s="86" t="str">
        <f>CONCATENATE("",Resultate!$A$22,"")</f>
        <v>21</v>
      </c>
      <c r="D36" s="35" t="str">
        <f>CONCATENATE(Resultate!$E$48," ")</f>
        <v>Winner Match #21 </v>
      </c>
      <c r="E36" s="17"/>
      <c r="F36" s="70" t="str">
        <f>CONCATENATE(Resultate!$G$67," ")</f>
        <v>Winner Match #64 </v>
      </c>
      <c r="G36" s="65"/>
      <c r="H36" s="36" t="str">
        <f>CONCATENATE(Resultate!$G$66," ")</f>
        <v>Loser Match #64 </v>
      </c>
      <c r="J36" s="136"/>
      <c r="M36" s="23"/>
      <c r="N36" s="61" t="str">
        <f>CONCATENATE("(",Resultate!$H$30," : ",Resultate!$J$30,")")</f>
        <v>( : )</v>
      </c>
      <c r="P36" s="117"/>
      <c r="Q36" s="134"/>
      <c r="R36" s="132"/>
      <c r="S36" s="133"/>
      <c r="T36" s="135"/>
      <c r="U36" s="135"/>
    </row>
    <row r="37" spans="1:21" ht="9" customHeight="1">
      <c r="A37" s="57" t="str">
        <f>CONCATENATE(Resultate!$E$11," ")</f>
        <v>Seed #14 </v>
      </c>
      <c r="C37" s="24" t="str">
        <f>CONCATENATE("(",Resultate!$H$22," : ",Resultate!$J$22,")")</f>
        <v>( : )</v>
      </c>
      <c r="D37" s="20"/>
      <c r="E37" s="17"/>
      <c r="F37"/>
      <c r="G37"/>
      <c r="H37"/>
      <c r="J37" s="117"/>
      <c r="L37" s="19" t="str">
        <f>CONCATENATE(Resultate!$E$52," ")</f>
        <v>Winner Match #37 </v>
      </c>
      <c r="M37" s="88" t="str">
        <f>CONCATENATE("",Resultate!$A$38,"")</f>
        <v>37</v>
      </c>
      <c r="N37" s="25" t="str">
        <f>CONCATENATE(Resultate!$G$30," ")</f>
        <v>Loser Match #10 </v>
      </c>
      <c r="P37" s="132"/>
      <c r="Q37" s="133"/>
      <c r="R37" s="132"/>
      <c r="S37" s="133"/>
      <c r="T37" s="135"/>
      <c r="U37" s="135"/>
    </row>
    <row r="38" spans="1:21" ht="9" customHeight="1">
      <c r="A38" s="85" t="str">
        <f>CONCATENATE("",Resultate!$A$11,"")</f>
        <v>10</v>
      </c>
      <c r="B38" s="59" t="str">
        <f>CONCATENATE("(",Resultate!$H$11," : ",Resultate!$J$11,")")</f>
        <v>( : )</v>
      </c>
      <c r="C38" s="30" t="str">
        <f>CONCATENATE(Resultate!$G$22," ")</f>
        <v>Winner Match #10 </v>
      </c>
      <c r="D38" s="26"/>
      <c r="E38" s="17"/>
      <c r="F38" s="37"/>
      <c r="H38" s="66"/>
      <c r="J38" s="138"/>
      <c r="L38" s="23"/>
      <c r="M38" s="61" t="str">
        <f>CONCATENATE("(",Resultate!$H$38," : ",Resultate!$J$38,")")</f>
        <v>( : )</v>
      </c>
      <c r="N38" s="27"/>
      <c r="P38" s="135"/>
      <c r="Q38" s="135"/>
      <c r="R38" s="171"/>
      <c r="S38" s="171"/>
      <c r="T38" s="135"/>
      <c r="U38" s="135"/>
    </row>
    <row r="39" spans="1:21" ht="9" customHeight="1">
      <c r="A39" s="58" t="str">
        <f>CONCATENATE(Resultate!$G$11," ")</f>
        <v>Seed #19 </v>
      </c>
      <c r="B39" s="60"/>
      <c r="C39" s="27"/>
      <c r="D39" s="26"/>
      <c r="E39" s="17"/>
      <c r="F39" s="17"/>
      <c r="J39" s="137"/>
      <c r="L39" s="62"/>
      <c r="M39" s="25" t="str">
        <f>CONCATENATE(Resultate!$G$38," ")</f>
        <v>Loser Match #20 </v>
      </c>
      <c r="N39" s="31"/>
      <c r="P39" s="135"/>
      <c r="Q39" s="135"/>
      <c r="R39" s="169"/>
      <c r="S39" s="169"/>
      <c r="T39" s="135"/>
      <c r="U39" s="135"/>
    </row>
    <row r="40" spans="1:21" ht="9" customHeight="1">
      <c r="A40" s="32"/>
      <c r="C40" s="16"/>
      <c r="D40" s="86" t="str">
        <f>CONCATENATE("",Resultate!$A$48,"")</f>
        <v>47</v>
      </c>
      <c r="E40" s="35" t="str">
        <f>CONCATENATE(Resultate!$E$59," ")</f>
        <v>Winner Match #47 </v>
      </c>
      <c r="F40" s="17"/>
      <c r="J40" s="135"/>
      <c r="L40" s="62"/>
      <c r="M40" s="27"/>
      <c r="N40" s="66"/>
      <c r="P40" s="135"/>
      <c r="Q40" s="135"/>
      <c r="R40" s="117"/>
      <c r="S40" s="134"/>
      <c r="T40" s="135"/>
      <c r="U40" s="135"/>
    </row>
    <row r="41" spans="1:21" ht="9" customHeight="1">
      <c r="A41" s="57" t="str">
        <f>CONCATENATE(Resultate!$E$12," ")</f>
        <v>Seed #11 </v>
      </c>
      <c r="C41" s="16"/>
      <c r="D41" s="26"/>
      <c r="E41" s="20"/>
      <c r="F41" s="17"/>
      <c r="J41" s="135"/>
      <c r="K41" s="19" t="str">
        <f>CONCATENATE(Resultate!$E$56," ")</f>
        <v>Winner Match #51 </v>
      </c>
      <c r="L41" s="88" t="str">
        <f>CONCATENATE("",Resultate!$A$52,"")</f>
        <v>51</v>
      </c>
      <c r="N41" s="32" t="str">
        <f>CONCATENATE(Resultate!$E$31," ")</f>
        <v>Loser Match #11 </v>
      </c>
      <c r="P41" s="132"/>
      <c r="Q41" s="133"/>
      <c r="R41" s="132"/>
      <c r="S41" s="133"/>
      <c r="T41" s="135"/>
      <c r="U41" s="135"/>
    </row>
    <row r="42" spans="1:21" ht="9" customHeight="1">
      <c r="A42" s="85" t="str">
        <f>CONCATENATE("",Resultate!$A$12,"")</f>
        <v>11</v>
      </c>
      <c r="B42" s="59" t="str">
        <f>CONCATENATE("(",Resultate!$H$12," : ",Resultate!$J$12,")")</f>
        <v>( : )</v>
      </c>
      <c r="C42" s="34" t="str">
        <f>CONCATENATE(Resultate!$E$23," ")</f>
        <v>Winner Match #11 </v>
      </c>
      <c r="D42" s="24" t="str">
        <f>CONCATENATE("(",Resultate!$H$48," : ",Resultate!$J$48,")")</f>
        <v>( : )</v>
      </c>
      <c r="E42" s="26"/>
      <c r="F42" s="17"/>
      <c r="K42" s="23"/>
      <c r="L42" s="62"/>
      <c r="N42" s="18"/>
      <c r="P42" s="132"/>
      <c r="Q42" s="133"/>
      <c r="R42" s="132"/>
      <c r="S42" s="133"/>
      <c r="T42" s="135"/>
      <c r="U42" s="135"/>
    </row>
    <row r="43" spans="1:21" ht="9" customHeight="1">
      <c r="A43" s="58" t="str">
        <f>CONCATENATE(Resultate!$G$12," ")</f>
        <v>Seed #22 </v>
      </c>
      <c r="B43" s="60"/>
      <c r="C43" s="20"/>
      <c r="D43" s="26"/>
      <c r="E43" s="26"/>
      <c r="F43" s="17"/>
      <c r="I43" s="28" t="str">
        <f>CONCATENATE(Resultate!$G$63," ")</f>
        <v>Loser Match #57 </v>
      </c>
      <c r="K43" s="62"/>
      <c r="L43" s="61" t="str">
        <f>CONCATENATE("(",Resultate!$H$52," : ",Resultate!$J$52,")")</f>
        <v>( : )</v>
      </c>
      <c r="M43" s="19" t="str">
        <f>CONCATENATE(Resultate!$E$39," ")</f>
        <v>Winner Match #30 </v>
      </c>
      <c r="N43" s="88" t="str">
        <f>CONCATENATE("",Resultate!$A$31,"")</f>
        <v>30</v>
      </c>
      <c r="P43" s="169"/>
      <c r="Q43" s="169"/>
      <c r="R43" s="135"/>
      <c r="S43" s="135"/>
      <c r="T43" s="135"/>
      <c r="U43" s="135"/>
    </row>
    <row r="44" spans="1:21" ht="9" customHeight="1">
      <c r="A44" s="32"/>
      <c r="C44" s="86" t="str">
        <f>CONCATENATE("",Resultate!$A$23,"")</f>
        <v>22</v>
      </c>
      <c r="D44" s="36" t="str">
        <f>CONCATENATE(Resultate!$G$48," ")</f>
        <v>Winner Match #22 </v>
      </c>
      <c r="E44" s="26"/>
      <c r="F44" s="17"/>
      <c r="I44" s="18"/>
      <c r="K44" s="21"/>
      <c r="L44" s="62"/>
      <c r="M44" s="23"/>
      <c r="N44" s="61" t="str">
        <f>CONCATENATE("(",Resultate!$H$31," : ",Resultate!$J$31,")")</f>
        <v>( : )</v>
      </c>
      <c r="P44" s="117"/>
      <c r="Q44" s="134"/>
      <c r="R44" s="135"/>
      <c r="S44" s="132"/>
      <c r="T44" s="133"/>
      <c r="U44" s="135"/>
    </row>
    <row r="45" spans="1:21" ht="9" customHeight="1">
      <c r="A45" s="57" t="str">
        <f>CONCATENATE(Resultate!$E$13," ")</f>
        <v>Seed #6 </v>
      </c>
      <c r="C45" s="24" t="str">
        <f>CONCATENATE("(",Resultate!$H$23," : ",Resultate!$J$23,")")</f>
        <v>( : )</v>
      </c>
      <c r="D45" s="27"/>
      <c r="E45" s="26"/>
      <c r="F45" s="17"/>
      <c r="I45" s="62"/>
      <c r="J45" s="19" t="str">
        <f>CONCATENATE(Resultate!$E$61," ")</f>
        <v>Winner Match #55 </v>
      </c>
      <c r="K45" s="88" t="str">
        <f>CONCATENATE("",Resultate!$A$56,"")</f>
        <v>55</v>
      </c>
      <c r="L45" s="29" t="str">
        <f>CONCATENATE(Resultate!$G$52," ")</f>
        <v>Winner Match #38 </v>
      </c>
      <c r="M45" s="88" t="str">
        <f>CONCATENATE("",Resultate!$A$39,"")</f>
        <v>38</v>
      </c>
      <c r="N45" s="25" t="str">
        <f>CONCATENATE(Resultate!$G$31," ")</f>
        <v>Loser Match #12 </v>
      </c>
      <c r="P45" s="132"/>
      <c r="Q45" s="133"/>
      <c r="R45" s="135"/>
      <c r="S45" s="132"/>
      <c r="T45" s="133"/>
      <c r="U45" s="135"/>
    </row>
    <row r="46" spans="1:21" ht="9" customHeight="1">
      <c r="A46" s="85" t="str">
        <f>CONCATENATE("",Resultate!$A$13,"")</f>
        <v>12</v>
      </c>
      <c r="B46" s="59" t="str">
        <f>CONCATENATE("(",Resultate!$H$13," : ",Resultate!$J$13,")")</f>
        <v>( : )</v>
      </c>
      <c r="C46" s="30" t="str">
        <f>CONCATENATE(Resultate!$G$23," ")</f>
        <v>Winner Match #12 </v>
      </c>
      <c r="D46" s="17"/>
      <c r="E46" s="26"/>
      <c r="F46" s="17"/>
      <c r="I46" s="62"/>
      <c r="J46" s="23" t="str">
        <f>IF(OR(Resultate!$H$56&gt;=12,Resultate!$J$56&gt;=12),CONCATENATE(MAX(Resultate!$H$56,Resultate!$J$56),"-",MIN(Resultate!$H$56,Resultate!$J$56),""),"")</f>
        <v>0-0</v>
      </c>
      <c r="K46" s="62"/>
      <c r="L46" s="20"/>
      <c r="M46" s="61" t="str">
        <f>CONCATENATE("(",Resultate!$H$39," : ",Resultate!$J$39,")")</f>
        <v>( : )</v>
      </c>
      <c r="N46" s="27"/>
      <c r="P46" s="135"/>
      <c r="Q46" s="135"/>
      <c r="R46" s="135"/>
      <c r="S46" s="170"/>
      <c r="T46" s="170"/>
      <c r="U46" s="135"/>
    </row>
    <row r="47" spans="1:21" ht="9" customHeight="1">
      <c r="A47" s="58" t="str">
        <f>CONCATENATE(Resultate!$G$13," ")</f>
        <v>Seed #27 </v>
      </c>
      <c r="B47" s="60"/>
      <c r="C47" s="27"/>
      <c r="D47" s="17"/>
      <c r="E47" s="73"/>
      <c r="F47" s="17"/>
      <c r="G47"/>
      <c r="I47" s="21"/>
      <c r="J47" s="62"/>
      <c r="K47" s="61" t="str">
        <f>CONCATENATE("(",Resultate!$H$56," : ",Resultate!$J$56,")")</f>
        <v>( : )</v>
      </c>
      <c r="M47" s="25" t="str">
        <f>CONCATENATE(Resultate!$G$39," ")</f>
        <v>Loser Match #19 </v>
      </c>
      <c r="P47" s="135"/>
      <c r="Q47" s="135"/>
      <c r="R47" s="135"/>
      <c r="S47" s="169"/>
      <c r="T47" s="169"/>
      <c r="U47" s="135"/>
    </row>
    <row r="48" spans="1:21" ht="9" customHeight="1">
      <c r="A48" s="32"/>
      <c r="C48" s="16"/>
      <c r="D48" s="17"/>
      <c r="E48" s="86" t="str">
        <f>CONCATENATE("",Resultate!$A$59,"")</f>
        <v>58</v>
      </c>
      <c r="F48" s="39" t="str">
        <f>CONCATENATE(Resultate!$E$65," ")</f>
        <v>Winner Match #58 </v>
      </c>
      <c r="G48" s="89" t="str">
        <f>CONCATENATE("",Resultate!$A$65,"")</f>
        <v>64</v>
      </c>
      <c r="H48" s="30" t="str">
        <f>CONCATENATE(Resultate!$G$65," ")</f>
        <v>Winner Match #62 </v>
      </c>
      <c r="I48" s="88" t="str">
        <f>CONCATENATE("",Resultate!$A$63,"")</f>
        <v>62</v>
      </c>
      <c r="J48" s="62"/>
      <c r="K48" s="62"/>
      <c r="M48" s="27"/>
      <c r="P48" s="135"/>
      <c r="Q48" s="135"/>
      <c r="R48" s="135"/>
      <c r="S48" s="117"/>
      <c r="T48" s="134"/>
      <c r="U48" s="135"/>
    </row>
    <row r="49" spans="1:21" ht="9" customHeight="1">
      <c r="A49" s="57" t="str">
        <f>CONCATENATE(Resultate!$E$14," ")</f>
        <v>Seed #7 </v>
      </c>
      <c r="C49" s="16"/>
      <c r="D49" s="17"/>
      <c r="E49" s="26"/>
      <c r="F49" s="27"/>
      <c r="G49" s="31" t="str">
        <f>CONCATENATE("(",Resultate!$H$65," : ",Resultate!$J$65,")")</f>
        <v>( : )</v>
      </c>
      <c r="H49" s="20"/>
      <c r="I49" s="62"/>
      <c r="J49" s="62"/>
      <c r="K49" s="25" t="str">
        <f>CONCATENATE(Resultate!$G$56," ")</f>
        <v>Loser Match #48 </v>
      </c>
      <c r="N49" s="16" t="str">
        <f>CONCATENATE(Resultate!$E$32," ")</f>
        <v>Loser Match #13 </v>
      </c>
      <c r="P49" s="132"/>
      <c r="Q49" s="133"/>
      <c r="R49" s="135"/>
      <c r="S49" s="132"/>
      <c r="T49" s="133"/>
      <c r="U49" s="135"/>
    </row>
    <row r="50" spans="1:21" ht="9" customHeight="1">
      <c r="A50" s="85" t="str">
        <f>CONCATENATE("",Resultate!$A$14,"")</f>
        <v>13</v>
      </c>
      <c r="B50" s="59" t="str">
        <f>CONCATENATE("(",Resultate!$H$14," : ",Resultate!$J$14,")")</f>
        <v>( : )</v>
      </c>
      <c r="C50" s="34" t="str">
        <f>CONCATENATE(Resultate!$E$24," ")</f>
        <v>Winner Match #13 </v>
      </c>
      <c r="D50" s="17"/>
      <c r="E50" s="24" t="str">
        <f>CONCATENATE("(",Resultate!$H$59," : ",Resultate!$J$59,")")</f>
        <v>( : )</v>
      </c>
      <c r="F50" s="17"/>
      <c r="G50" s="15"/>
      <c r="I50" s="61" t="str">
        <f>CONCATENATE("(",Resultate!$J$63," : ",Resultate!$H$63,")")</f>
        <v>( : )</v>
      </c>
      <c r="J50" s="62"/>
      <c r="K50" s="27"/>
      <c r="N50" s="18"/>
      <c r="P50" s="132"/>
      <c r="Q50" s="133"/>
      <c r="R50" s="135"/>
      <c r="S50" s="132"/>
      <c r="T50" s="133"/>
      <c r="U50" s="135"/>
    </row>
    <row r="51" spans="1:21" ht="9" customHeight="1">
      <c r="A51" s="58" t="str">
        <f>CONCATENATE(Resultate!$G$14," ")</f>
        <v>Seed #26 </v>
      </c>
      <c r="B51" s="60"/>
      <c r="C51" s="20"/>
      <c r="D51" s="17"/>
      <c r="E51" s="26"/>
      <c r="F51" s="17"/>
      <c r="G51" s="74" t="s">
        <v>23</v>
      </c>
      <c r="I51" s="62"/>
      <c r="J51" s="62"/>
      <c r="M51" s="19" t="str">
        <f>CONCATENATE(Resultate!$E$40," ")</f>
        <v>Winner Match #31 </v>
      </c>
      <c r="N51" s="88" t="str">
        <f>CONCATENATE("",Resultate!$A$32,"")</f>
        <v>31</v>
      </c>
      <c r="P51" s="169"/>
      <c r="Q51" s="169"/>
      <c r="R51" s="135"/>
      <c r="S51" s="135"/>
      <c r="T51" s="135"/>
      <c r="U51" s="135"/>
    </row>
    <row r="52" spans="1:21" ht="9" customHeight="1">
      <c r="A52" s="32"/>
      <c r="C52" s="86" t="str">
        <f>CONCATENATE("",Resultate!$A$24,"")</f>
        <v>23</v>
      </c>
      <c r="D52" s="35" t="str">
        <f>CONCATENATE(Resultate!$E$49," ")</f>
        <v>Winner Match #23 </v>
      </c>
      <c r="E52" s="26"/>
      <c r="F52" s="17"/>
      <c r="I52" s="62"/>
      <c r="J52" s="62"/>
      <c r="M52" s="23"/>
      <c r="N52" s="61" t="str">
        <f>CONCATENATE("(",Resultate!$H$32," : ",Resultate!$J$32,")")</f>
        <v>( : )</v>
      </c>
      <c r="P52" s="117"/>
      <c r="Q52" s="134"/>
      <c r="R52" s="132"/>
      <c r="S52" s="133"/>
      <c r="T52" s="135"/>
      <c r="U52" s="135"/>
    </row>
    <row r="53" spans="1:21" ht="9" customHeight="1">
      <c r="A53" s="57" t="str">
        <f>CONCATENATE(Resultate!$E$15," ")</f>
        <v>Seed #10 </v>
      </c>
      <c r="C53" s="24" t="str">
        <f>CONCATENATE("(",Resultate!$H$24," : ",Resultate!$J$24,")")</f>
        <v>( : )</v>
      </c>
      <c r="D53" s="20"/>
      <c r="E53" s="26"/>
      <c r="F53" s="17"/>
      <c r="I53" s="29" t="str">
        <f>CONCATENATE(Resultate!$E$63," ")</f>
        <v>Winner Match #60 </v>
      </c>
      <c r="J53" s="88" t="str">
        <f>CONCATENATE("",Resultate!$A$61,"")</f>
        <v>60</v>
      </c>
      <c r="L53" s="19" t="str">
        <f>CONCATENATE(Resultate!$E$53," ")</f>
        <v>Winner Match #39 </v>
      </c>
      <c r="M53" s="88" t="str">
        <f>CONCATENATE("",Resultate!$A$40,"")</f>
        <v>39</v>
      </c>
      <c r="N53" s="25" t="str">
        <f>CONCATENATE(Resultate!$G$32," ")</f>
        <v>Loser Match #14 </v>
      </c>
      <c r="P53" s="132"/>
      <c r="Q53" s="133"/>
      <c r="R53" s="132"/>
      <c r="S53" s="133"/>
      <c r="T53" s="135"/>
      <c r="U53" s="135"/>
    </row>
    <row r="54" spans="1:21" ht="9" customHeight="1">
      <c r="A54" s="85" t="str">
        <f>CONCATENATE("",Resultate!$A$15,"")</f>
        <v>14</v>
      </c>
      <c r="B54" s="59" t="str">
        <f>CONCATENATE("(",Resultate!$H$15," : ",Resultate!$J$15,")")</f>
        <v>( : )</v>
      </c>
      <c r="C54" s="30" t="str">
        <f>CONCATENATE(Resultate!$G$24," ")</f>
        <v>Winner Match #14 </v>
      </c>
      <c r="D54" s="26"/>
      <c r="E54" s="26"/>
      <c r="F54" s="17"/>
      <c r="I54" s="20"/>
      <c r="J54" s="62"/>
      <c r="L54" s="23"/>
      <c r="M54" s="61" t="str">
        <f>CONCATENATE("(",Resultate!$H$40," : ",Resultate!$J$40,")")</f>
        <v>( : )</v>
      </c>
      <c r="N54" s="27"/>
      <c r="P54" s="135"/>
      <c r="Q54" s="135"/>
      <c r="R54" s="171"/>
      <c r="S54" s="171"/>
      <c r="T54" s="135"/>
      <c r="U54" s="135"/>
    </row>
    <row r="55" spans="1:21" ht="9" customHeight="1">
      <c r="A55" s="58" t="str">
        <f>CONCATENATE(Resultate!$G$15," ")</f>
        <v>Seed #23 </v>
      </c>
      <c r="B55" s="60"/>
      <c r="C55" s="27"/>
      <c r="D55" s="26"/>
      <c r="E55" s="26"/>
      <c r="F55" s="17"/>
      <c r="J55" s="61" t="str">
        <f>CONCATENATE("(",Resultate!$H$61," : ",Resultate!$J$61,")")</f>
        <v>( : )</v>
      </c>
      <c r="L55" s="62"/>
      <c r="M55" s="25" t="str">
        <f>CONCATENATE(Resultate!$G$40," ")</f>
        <v>Loser Match #18 </v>
      </c>
      <c r="P55" s="135"/>
      <c r="Q55" s="135"/>
      <c r="R55" s="169"/>
      <c r="S55" s="169"/>
      <c r="T55" s="135"/>
      <c r="U55" s="135"/>
    </row>
    <row r="56" spans="1:21" ht="9" customHeight="1">
      <c r="A56" s="32"/>
      <c r="C56" s="16"/>
      <c r="D56" s="86" t="str">
        <f>CONCATENATE("",Resultate!$A$49,"")</f>
        <v>48</v>
      </c>
      <c r="E56" s="36" t="str">
        <f>CONCATENATE(Resultate!$G$59," ")</f>
        <v>Winner Match #48 </v>
      </c>
      <c r="F56" s="17"/>
      <c r="J56" s="62"/>
      <c r="L56" s="62"/>
      <c r="M56" s="27"/>
      <c r="P56" s="135"/>
      <c r="Q56" s="135"/>
      <c r="R56" s="117"/>
      <c r="S56" s="134"/>
      <c r="T56" s="135"/>
      <c r="U56" s="135"/>
    </row>
    <row r="57" spans="1:21" ht="9" customHeight="1">
      <c r="A57" s="57" t="str">
        <f>CONCATENATE(Resultate!$E$16," ")</f>
        <v>Seed #15 </v>
      </c>
      <c r="C57" s="16"/>
      <c r="D57" s="26"/>
      <c r="E57" s="27"/>
      <c r="F57" s="17"/>
      <c r="J57" s="62"/>
      <c r="K57" s="19" t="str">
        <f>CONCATENATE(Resultate!$E$57," ")</f>
        <v>Winner Match #52 </v>
      </c>
      <c r="L57" s="88" t="str">
        <f>CONCATENATE("",Resultate!$A$53,"")</f>
        <v>52</v>
      </c>
      <c r="N57" s="16" t="str">
        <f>CONCATENATE(Resultate!$E$33," ")</f>
        <v>Loser Match #15 </v>
      </c>
      <c r="P57" s="132"/>
      <c r="Q57" s="133"/>
      <c r="R57" s="132"/>
      <c r="S57" s="133"/>
      <c r="T57" s="135"/>
      <c r="U57" s="135"/>
    </row>
    <row r="58" spans="1:21" ht="9" customHeight="1">
      <c r="A58" s="85" t="str">
        <f>CONCATENATE("",Resultate!$A$16,"")</f>
        <v>15</v>
      </c>
      <c r="B58" s="59" t="str">
        <f>CONCATENATE("(",Resultate!$H$16," : ",Resultate!$J$16,")")</f>
        <v>( : )</v>
      </c>
      <c r="C58" s="34" t="str">
        <f>CONCATENATE(Resultate!$E$25," ")</f>
        <v>Winner Match #15 </v>
      </c>
      <c r="D58" s="24" t="str">
        <f>CONCATENATE("(",Resultate!$H$49," : ",Resultate!$J$49,")")</f>
        <v>( : )</v>
      </c>
      <c r="E58" s="17"/>
      <c r="J58" s="62"/>
      <c r="K58" s="23"/>
      <c r="L58" s="62"/>
      <c r="N58" s="18"/>
      <c r="P58" s="132"/>
      <c r="Q58" s="133"/>
      <c r="R58" s="132"/>
      <c r="S58" s="133"/>
      <c r="T58" s="135"/>
      <c r="U58" s="135"/>
    </row>
    <row r="59" spans="1:21" ht="9" customHeight="1">
      <c r="A59" s="58" t="str">
        <f>CONCATENATE(Resultate!$G$16," ")</f>
        <v>Seed #18 </v>
      </c>
      <c r="B59" s="60"/>
      <c r="C59" s="20"/>
      <c r="D59" s="26"/>
      <c r="E59" s="17"/>
      <c r="J59" s="62"/>
      <c r="K59" s="62"/>
      <c r="L59" s="61" t="str">
        <f>CONCATENATE("(",Resultate!$H$53," : ",Resultate!$J$53,")")</f>
        <v>( : )</v>
      </c>
      <c r="M59" s="19" t="str">
        <f>CONCATENATE(Resultate!$E$41," ")</f>
        <v>Winner Match #32 </v>
      </c>
      <c r="N59" s="88" t="str">
        <f>CONCATENATE("",Resultate!$A$33,"")</f>
        <v>32</v>
      </c>
      <c r="P59" s="169"/>
      <c r="Q59" s="169"/>
      <c r="R59" s="135"/>
      <c r="S59" s="135"/>
      <c r="T59" s="135"/>
      <c r="U59" s="135"/>
    </row>
    <row r="60" spans="1:21" ht="9" customHeight="1">
      <c r="A60" s="32"/>
      <c r="C60" s="86" t="str">
        <f>CONCATENATE("",Resultate!$A$25,"")</f>
        <v>24</v>
      </c>
      <c r="D60" s="36" t="str">
        <f>CONCATENATE(Resultate!$G$49," ")</f>
        <v>Winner Match #24 </v>
      </c>
      <c r="E60" s="17"/>
      <c r="J60" s="62"/>
      <c r="K60" s="21"/>
      <c r="L60" s="62"/>
      <c r="M60" s="23"/>
      <c r="N60" s="61" t="str">
        <f>CONCATENATE("(",Resultate!$H$33," : ",Resultate!$J$33,")")</f>
        <v>( : )</v>
      </c>
      <c r="P60" s="117"/>
      <c r="Q60" s="134"/>
      <c r="R60" s="135"/>
      <c r="S60" s="135"/>
      <c r="T60" s="135"/>
      <c r="U60" s="135"/>
    </row>
    <row r="61" spans="1:21" ht="9" customHeight="1">
      <c r="A61" s="57" t="str">
        <f>CONCATENATE(Resultate!$E$17," ")</f>
        <v>Seed #2 </v>
      </c>
      <c r="C61" s="24" t="str">
        <f>CONCATENATE("(",Resultate!$H$25," : ",Resultate!$J$25,")")</f>
        <v>( : )</v>
      </c>
      <c r="D61" s="27"/>
      <c r="E61" s="17"/>
      <c r="J61" s="29" t="str">
        <f>CONCATENATE(Resultate!$G$61," ")</f>
        <v>Winner Match #56 </v>
      </c>
      <c r="K61" s="88" t="str">
        <f>CONCATENATE("",Resultate!$A$57,"")</f>
        <v>56</v>
      </c>
      <c r="L61" s="29" t="str">
        <f>CONCATENATE(Resultate!$G$53," ")</f>
        <v>Winner Match #40 </v>
      </c>
      <c r="M61" s="88" t="str">
        <f>CONCATENATE("",Resultate!$A$41,"")</f>
        <v>40</v>
      </c>
      <c r="N61" s="25" t="str">
        <f>CONCATENATE(Resultate!$G$33," ")</f>
        <v>Loser Match #16 </v>
      </c>
      <c r="P61" s="132"/>
      <c r="Q61" s="133"/>
      <c r="R61" s="135"/>
      <c r="S61" s="135"/>
      <c r="T61" s="135"/>
      <c r="U61" s="135"/>
    </row>
    <row r="62" spans="1:21" ht="9" customHeight="1">
      <c r="A62" s="85" t="str">
        <f>CONCATENATE("",Resultate!$A$17,"")</f>
        <v>16</v>
      </c>
      <c r="B62" s="59" t="str">
        <f>CONCATENATE("(",Resultate!$H$17," : ",Resultate!$J$17,")")</f>
        <v>( : )</v>
      </c>
      <c r="C62" s="30" t="str">
        <f>CONCATENATE(Resultate!$G$25," ")</f>
        <v>Winner Match #16 </v>
      </c>
      <c r="D62" s="17"/>
      <c r="E62" s="17"/>
      <c r="J62" s="20" t="str">
        <f>IF(OR(Resultate!$H$57&gt;=12,Resultate!$J$57&gt;=12),CONCATENATE(MAX(Resultate!$H$57,Resultate!$J$57),"-",MIN(Resultate!$H$57,Resultate!$J$57),""),"")</f>
        <v>0-0</v>
      </c>
      <c r="K62" s="62"/>
      <c r="L62" s="20"/>
      <c r="M62" s="61" t="str">
        <f>CONCATENATE("(",Resultate!$H$41," : ",Resultate!$J$41,")")</f>
        <v>( : )</v>
      </c>
      <c r="N62" s="27"/>
      <c r="P62" s="135"/>
      <c r="Q62" s="135"/>
      <c r="R62" s="135"/>
      <c r="S62" s="135"/>
      <c r="T62" s="135"/>
      <c r="U62" s="135"/>
    </row>
    <row r="63" spans="1:21" ht="9" customHeight="1">
      <c r="A63" s="58" t="str">
        <f>CONCATENATE(Resultate!$G$17," ")</f>
        <v>Seed #31 </v>
      </c>
      <c r="B63" s="60"/>
      <c r="C63" s="27"/>
      <c r="D63" s="17"/>
      <c r="E63" s="17"/>
      <c r="K63" s="61" t="str">
        <f>CONCATENATE("(",Resultate!$H$57," : ",Resultate!$J$57,")")</f>
        <v>( : )</v>
      </c>
      <c r="M63" s="25" t="str">
        <f>CONCATENATE(Resultate!$G$41," ")</f>
        <v>Loser Match #17 </v>
      </c>
      <c r="R63" s="135"/>
      <c r="S63" s="135"/>
      <c r="T63" s="135"/>
      <c r="U63" s="135"/>
    </row>
    <row r="64" spans="1:21" ht="9" customHeight="1">
      <c r="A64" s="32"/>
      <c r="C64" s="16"/>
      <c r="D64" s="17"/>
      <c r="E64" s="17"/>
      <c r="K64" s="62"/>
      <c r="M64" s="27"/>
      <c r="R64" s="135"/>
      <c r="S64" s="135"/>
      <c r="T64" s="135"/>
      <c r="U64" s="135"/>
    </row>
    <row r="65" ht="9" customHeight="1">
      <c r="K65" s="25" t="str">
        <f>CONCATENATE(Resultate!$G$57," ")</f>
        <v>Loser Match #47 </v>
      </c>
    </row>
    <row r="66" ht="8.25" customHeight="1">
      <c r="K66" s="27"/>
    </row>
    <row r="67" spans="1:19" s="66" customFormat="1" ht="12.75">
      <c r="A67" s="119"/>
      <c r="B67" s="116"/>
      <c r="C67" s="120"/>
      <c r="D67" s="119"/>
      <c r="E67" s="120"/>
      <c r="F67" s="119"/>
      <c r="G67" s="120"/>
      <c r="H67" s="120"/>
      <c r="I67" s="119"/>
      <c r="J67" s="120"/>
      <c r="K67" s="120"/>
      <c r="L67" s="120"/>
      <c r="M67" s="119"/>
      <c r="N67" s="120"/>
      <c r="R67" s="33"/>
      <c r="S67" s="33"/>
    </row>
    <row r="68" spans="1:19" s="66" customFormat="1" ht="12.75">
      <c r="A68" s="37"/>
      <c r="B68" s="116"/>
      <c r="R68" s="33"/>
      <c r="S68" s="33"/>
    </row>
    <row r="69" spans="1:2" s="66" customFormat="1" ht="12.75">
      <c r="A69" s="37"/>
      <c r="B69" s="116"/>
    </row>
    <row r="70" spans="1:2" s="66" customFormat="1" ht="12.75">
      <c r="A70" s="37"/>
      <c r="B70" s="116"/>
    </row>
    <row r="71" spans="1:2" s="66" customFormat="1" ht="12.75">
      <c r="A71" s="37"/>
      <c r="B71" s="116"/>
    </row>
    <row r="72" spans="18:19" ht="12.75">
      <c r="R72" s="66"/>
      <c r="S72" s="66"/>
    </row>
    <row r="73" spans="18:19" ht="12.75">
      <c r="R73" s="66"/>
      <c r="S73" s="66"/>
    </row>
  </sheetData>
  <sheetProtection/>
  <mergeCells count="22">
    <mergeCell ref="P35:Q35"/>
    <mergeCell ref="P43:Q43"/>
    <mergeCell ref="P3:Q3"/>
    <mergeCell ref="P11:Q11"/>
    <mergeCell ref="P19:Q19"/>
    <mergeCell ref="P27:Q27"/>
    <mergeCell ref="P51:Q51"/>
    <mergeCell ref="P59:Q59"/>
    <mergeCell ref="R38:S38"/>
    <mergeCell ref="R54:S54"/>
    <mergeCell ref="T13:U13"/>
    <mergeCell ref="T3:U3"/>
    <mergeCell ref="T4:U4"/>
    <mergeCell ref="T15:U15"/>
    <mergeCell ref="R7:S7"/>
    <mergeCell ref="R23:S23"/>
    <mergeCell ref="R39:S39"/>
    <mergeCell ref="R55:S55"/>
    <mergeCell ref="S30:T30"/>
    <mergeCell ref="S31:T31"/>
    <mergeCell ref="S46:T46"/>
    <mergeCell ref="S47:T47"/>
  </mergeCells>
  <printOptions horizontalCentered="1" verticalCentered="1"/>
  <pageMargins left="0.1968503937007874" right="0.1968503937007874" top="0.1968503937007874" bottom="0.1968503937007874" header="0.3937007874015748" footer="0.3937007874015748"/>
  <pageSetup horizontalDpi="300" verticalDpi="300" orientation="landscape" paperSize="9" scale="85" r:id="rId2"/>
  <headerFooter alignWithMargins="0">
    <oddHeader>&amp;C&amp;16Tableau 32 Teams DEplus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E10" sqref="E10"/>
    </sheetView>
  </sheetViews>
  <sheetFormatPr defaultColWidth="8.7109375" defaultRowHeight="12.75"/>
  <cols>
    <col min="1" max="1" width="3.00390625" style="1" customWidth="1"/>
    <col min="2" max="2" width="36.7109375" style="0" customWidth="1"/>
  </cols>
  <sheetData>
    <row r="1" spans="1:2" ht="39" customHeight="1" thickBot="1" thickTop="1">
      <c r="A1" s="45" t="s">
        <v>34</v>
      </c>
      <c r="B1" s="46" t="s">
        <v>24</v>
      </c>
    </row>
    <row r="2" spans="1:2" ht="15.75" customHeight="1" thickTop="1">
      <c r="A2" s="5">
        <v>1</v>
      </c>
      <c r="B2" s="43" t="str">
        <f>IF(Resultate!$H$67=Resultate!$J$67,"1. Rang",IF(Resultate!$H$67&gt;Resultate!$J$67,Resultate!$E$67,Resultate!$G$67))</f>
        <v>1. Rang</v>
      </c>
    </row>
    <row r="3" spans="1:2" ht="15.75" customHeight="1">
      <c r="A3" s="5">
        <f>SUM(A2,1)</f>
        <v>2</v>
      </c>
      <c r="B3" s="43" t="str">
        <f>IF(Resultate!$H$67=Resultate!$J$67,"2. Rang",IF(Resultate!$H$67&lt;Resultate!$J$67,Resultate!$E$67,Resultate!$G$67))</f>
        <v>2. Rang</v>
      </c>
    </row>
    <row r="4" spans="1:2" ht="15.75" customHeight="1">
      <c r="A4" s="5">
        <f>SUM(A3,1)</f>
        <v>3</v>
      </c>
      <c r="B4" s="43" t="str">
        <f>IF(Resultate!$H$66=Resultate!$J$66,"3. Rang",IF(Resultate!$H$66&gt;Resultate!$J$66,Resultate!$E$66,Resultate!$G$66))</f>
        <v>3. Rang</v>
      </c>
    </row>
    <row r="5" spans="1:2" ht="15.75" customHeight="1">
      <c r="A5" s="5">
        <f>SUM(A4,1)</f>
        <v>4</v>
      </c>
      <c r="B5" s="43" t="str">
        <f>IF(Resultate!$H$66=Resultate!$J$66,"4. Rang",IF(Resultate!$H$66&lt;Resultate!$J$66,Resultate!$E$66,Resultate!$G$66))</f>
        <v>4. Rang</v>
      </c>
    </row>
    <row r="6" spans="1:2" ht="15.75" customHeight="1">
      <c r="A6" s="5">
        <f>SUM(A5,1)</f>
        <v>5</v>
      </c>
      <c r="B6" s="43" t="str">
        <f>IF(Resultate!$H$62=Resultate!$J$62,"5. Rang",IF(Resultate!$H$62&lt;Resultate!$J$62,Resultate!$E$62,Resultate!$G$62))</f>
        <v>5. Rang</v>
      </c>
    </row>
    <row r="7" spans="1:2" ht="15.75" customHeight="1">
      <c r="A7" s="5">
        <v>5</v>
      </c>
      <c r="B7" s="43" t="str">
        <f>IF(Resultate!$H$63=Resultate!$J$63,"5. Rang",IF(Resultate!$H$63&lt;Resultate!$J$63,Resultate!$E$63,Resultate!$G$63))</f>
        <v>5. Rang</v>
      </c>
    </row>
    <row r="8" spans="1:2" ht="15.75" customHeight="1">
      <c r="A8" s="5">
        <v>7</v>
      </c>
      <c r="B8" s="43" t="str">
        <f>IF(Resultate!$H$60=Resultate!$J$60,"7. Rang",IF(Resultate!$H$60&lt;Resultate!$J$60,Resultate!$E$60,Resultate!$G$60))</f>
        <v>7. Rang</v>
      </c>
    </row>
    <row r="9" spans="1:2" ht="15.75" customHeight="1">
      <c r="A9" s="5">
        <v>7</v>
      </c>
      <c r="B9" s="43" t="str">
        <f>IF(Resultate!$H$61=Resultate!$J$61,"7. Rang",IF(Resultate!$H$61&lt;Resultate!$J$61,Resultate!$E$61,Resultate!$G$61))</f>
        <v>7. Rang</v>
      </c>
    </row>
    <row r="10" spans="1:2" ht="15.75" customHeight="1">
      <c r="A10" s="5">
        <v>9</v>
      </c>
      <c r="B10" s="43" t="str">
        <f>IF(Resultate!$H$54=Resultate!$J$54,"9. Rang",IF(Resultate!$H$54&lt;Resultate!$J$54,Resultate!$E$54,Resultate!$G$54))</f>
        <v>9. Rang</v>
      </c>
    </row>
    <row r="11" spans="1:2" ht="15.75" customHeight="1">
      <c r="A11" s="5">
        <v>9</v>
      </c>
      <c r="B11" s="43" t="str">
        <f>IF(Resultate!$H$55=Resultate!$J$55,"9. Rang",IF(Resultate!$H$55&lt;Resultate!$J$55,Resultate!$E$55,Resultate!$G$55))</f>
        <v>9. Rang</v>
      </c>
    </row>
    <row r="12" spans="1:2" ht="15.75" customHeight="1">
      <c r="A12" s="5">
        <v>9</v>
      </c>
      <c r="B12" s="43" t="str">
        <f>IF(Resultate!$H$56=Resultate!$J$56,"9. Rang",IF(Resultate!$H$56&lt;Resultate!$J$56,Resultate!$E$56,Resultate!$G$56))</f>
        <v>9. Rang</v>
      </c>
    </row>
    <row r="13" spans="1:2" ht="15.75" customHeight="1">
      <c r="A13" s="5">
        <v>9</v>
      </c>
      <c r="B13" s="43" t="str">
        <f>IF(Resultate!$H$57=Resultate!$J$57,"9. Rang",IF(Resultate!$H$57&lt;Resultate!$J$57,Resultate!$E$57,Resultate!$G$57))</f>
        <v>9. Rang</v>
      </c>
    </row>
    <row r="14" spans="1:2" ht="15.75" customHeight="1">
      <c r="A14" s="5">
        <v>13</v>
      </c>
      <c r="B14" s="43" t="str">
        <f>IF(Resultate!$H$50=Resultate!$J$50,"13. Rang",IF(Resultate!$H$50&lt;Resultate!$J$50,Resultate!$E$50,Resultate!$G$50))</f>
        <v>13. Rang</v>
      </c>
    </row>
    <row r="15" spans="1:2" ht="15.75" customHeight="1">
      <c r="A15" s="5">
        <v>13</v>
      </c>
      <c r="B15" s="43" t="str">
        <f>IF(Resultate!$H$51=Resultate!$J$51,"13. Rang",IF(Resultate!$H$51&lt;Resultate!$J$51,Resultate!$E$51,Resultate!$G$51))</f>
        <v>13. Rang</v>
      </c>
    </row>
    <row r="16" spans="1:2" ht="15.75" customHeight="1">
      <c r="A16" s="5">
        <v>13</v>
      </c>
      <c r="B16" s="43" t="str">
        <f>IF(Resultate!$H$52=Resultate!$J$52,"13. Rang",IF(Resultate!$H$52&lt;Resultate!$J$52,Resultate!$E$52,Resultate!$G$52))</f>
        <v>13. Rang</v>
      </c>
    </row>
    <row r="17" spans="1:2" ht="15.75" customHeight="1">
      <c r="A17" s="5">
        <v>13</v>
      </c>
      <c r="B17" s="43" t="str">
        <f>IF(Resultate!$H$53=Resultate!$J$53,"13. Rang",IF(Resultate!$H$53&lt;Resultate!$J$53,Resultate!$E$53,Resultate!$G$53))</f>
        <v>13. Rang</v>
      </c>
    </row>
    <row r="18" spans="1:2" ht="15.75" customHeight="1">
      <c r="A18" s="5">
        <v>17</v>
      </c>
      <c r="B18" s="43" t="str">
        <f>IF(Resultate!$H$34=Resultate!$J$34,"17. Rang",IF(Resultate!$H$34&lt;Resultate!$J$34,Resultate!$E$34,Resultate!$G$34))</f>
        <v>17. Rang</v>
      </c>
    </row>
    <row r="19" spans="1:2" ht="15.75" customHeight="1">
      <c r="A19" s="5">
        <v>17</v>
      </c>
      <c r="B19" s="43" t="str">
        <f>IF(Resultate!$H$35=Resultate!$J$35,"17. Rang",IF(Resultate!$H$35&lt;Resultate!$J$35,Resultate!$E$35,Resultate!$G$35))</f>
        <v>17. Rang</v>
      </c>
    </row>
    <row r="20" spans="1:2" ht="15.75" customHeight="1">
      <c r="A20" s="5">
        <v>17</v>
      </c>
      <c r="B20" s="43" t="str">
        <f>IF(Resultate!$H$36=Resultate!$J$36,"17. Rang",IF(Resultate!$H$36&lt;Resultate!$J$36,Resultate!$E$36,Resultate!$G$36))</f>
        <v>17. Rang</v>
      </c>
    </row>
    <row r="21" spans="1:2" ht="15.75" customHeight="1">
      <c r="A21" s="5">
        <v>17</v>
      </c>
      <c r="B21" s="43" t="str">
        <f>IF(Resultate!$H$37=Resultate!$J$37,"17. Rang",IF(Resultate!$H$37&lt;Resultate!$J$37,Resultate!$E$37,Resultate!$G$37))</f>
        <v>17. Rang</v>
      </c>
    </row>
    <row r="22" spans="1:2" ht="15.75" customHeight="1">
      <c r="A22" s="5">
        <v>17</v>
      </c>
      <c r="B22" s="43" t="str">
        <f>IF(Resultate!$H$38=Resultate!$J$38,"17. Rang",IF(Resultate!$H$38&lt;Resultate!$J$38,Resultate!$E$38,Resultate!$G$38))</f>
        <v>17. Rang</v>
      </c>
    </row>
    <row r="23" spans="1:2" ht="15.75" customHeight="1">
      <c r="A23" s="5">
        <v>17</v>
      </c>
      <c r="B23" s="43" t="str">
        <f>IF(Resultate!$H$39=Resultate!$J$39,"17. Rang",IF(Resultate!$H$39&lt;Resultate!$J$39,Resultate!$E$39,Resultate!$G$39))</f>
        <v>17. Rang</v>
      </c>
    </row>
    <row r="24" spans="1:2" ht="15.75" customHeight="1">
      <c r="A24" s="5">
        <v>17</v>
      </c>
      <c r="B24" s="43" t="str">
        <f>IF(Resultate!$H$40=Resultate!$J$40,"17. Rang",IF(Resultate!$H$40&lt;Resultate!$J$40,Resultate!$E$40,Resultate!$G$40))</f>
        <v>17. Rang</v>
      </c>
    </row>
    <row r="25" spans="1:2" ht="15.75" customHeight="1">
      <c r="A25" s="5">
        <v>17</v>
      </c>
      <c r="B25" s="43" t="str">
        <f>IF(Resultate!$H$41=Resultate!$J$41,"17. Rang",IF(Resultate!$H$41&lt;Resultate!$J$41,Resultate!$E$41,Resultate!$G$41))</f>
        <v>17. Rang</v>
      </c>
    </row>
    <row r="26" spans="1:2" ht="15.75" customHeight="1">
      <c r="A26" s="5">
        <v>25</v>
      </c>
      <c r="B26" s="43" t="str">
        <f>IF(Resultate!$H$42=Resultate!$J$42,"25. Rang",IF(Resultate!$H$42&gt;Resultate!$J$42,Resultate!$E$42,Resultate!$G$42))</f>
        <v>25. Rang</v>
      </c>
    </row>
    <row r="27" spans="1:2" ht="15.75" customHeight="1">
      <c r="A27" s="5">
        <v>25</v>
      </c>
      <c r="B27" s="43" t="str">
        <f>IF(Resultate!$H$43=Resultate!$J$43,"25. Rang",IF(Resultate!$H$43&gt;Resultate!$J$43,Resultate!$E$43,Resultate!$G$43))</f>
        <v>25. Rang</v>
      </c>
    </row>
    <row r="28" spans="1:2" ht="15.75" customHeight="1">
      <c r="A28" s="5">
        <v>25</v>
      </c>
      <c r="B28" s="43" t="str">
        <f>IF(Resultate!$H$44=Resultate!$J$44,"25. Rang",IF(Resultate!$H$44&gt;Resultate!$J$44,Resultate!$E$44,Resultate!$G$44))</f>
        <v>25. Rang</v>
      </c>
    </row>
    <row r="29" spans="1:2" ht="15.75" customHeight="1">
      <c r="A29" s="5">
        <v>25</v>
      </c>
      <c r="B29" s="43" t="str">
        <f>IF(Resultate!$H$45=Resultate!$J$45,"25. Rang",IF(Resultate!$H$45&gt;Resultate!$J$45,Resultate!$E$45,Resultate!$G$45))</f>
        <v>25. Rang</v>
      </c>
    </row>
    <row r="30" spans="1:2" ht="15.75" customHeight="1">
      <c r="A30" s="5">
        <v>29</v>
      </c>
      <c r="B30" s="43" t="str">
        <f>IF(Resultate!$H42=Resultate!$J42,"29. Rang",IF(Resultate!$H42&lt;Resultate!$J42,Resultate!$E42,Resultate!$G42))</f>
        <v>29. Rang</v>
      </c>
    </row>
    <row r="31" spans="1:2" ht="15.75" customHeight="1">
      <c r="A31" s="5">
        <v>29</v>
      </c>
      <c r="B31" s="43" t="str">
        <f>IF(Resultate!$H43=Resultate!$J43,"29. Rang",IF(Resultate!$H43&lt;Resultate!$J43,Resultate!$E43,Resultate!$G43))</f>
        <v>29. Rang</v>
      </c>
    </row>
    <row r="32" spans="1:2" ht="15.75" customHeight="1">
      <c r="A32" s="5">
        <v>29</v>
      </c>
      <c r="B32" s="43" t="str">
        <f>IF(Resultate!$H44=Resultate!$J44,"29. Rang",IF(Resultate!$H44&lt;Resultate!$J44,Resultate!$E44,Resultate!$G44))</f>
        <v>29. Rang</v>
      </c>
    </row>
    <row r="33" spans="1:2" ht="15.75" customHeight="1" thickBot="1">
      <c r="A33" s="6">
        <v>29</v>
      </c>
      <c r="B33" s="44" t="str">
        <f>IF(Resultate!$H45=Resultate!$J45,"29. Rang",IF(Resultate!$H45&lt;Resultate!$J45,Resultate!$E45,Resultate!$G45))</f>
        <v>29. Rang</v>
      </c>
    </row>
    <row r="34" ht="13.5" thickTop="1"/>
  </sheetData>
  <sheetProtection password="CCA4" sheet="1"/>
  <printOptions gridLines="1" horizontalCentered="1"/>
  <pageMargins left="0.7480314960629921" right="0.7480314960629921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&amp;L&amp;8&amp;F&amp;C&amp;"Arial,Fett"&amp;14
Schlussrangliste DEplus 32 Teams&amp;R&amp;D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</dc:creator>
  <cp:keywords/>
  <dc:description/>
  <cp:lastModifiedBy>Tina Schläppi</cp:lastModifiedBy>
  <cp:lastPrinted>2020-04-06T13:59:01Z</cp:lastPrinted>
  <dcterms:created xsi:type="dcterms:W3CDTF">1997-07-19T13:47:23Z</dcterms:created>
  <dcterms:modified xsi:type="dcterms:W3CDTF">2020-04-06T13:59:28Z</dcterms:modified>
  <cp:category/>
  <cp:version/>
  <cp:contentType/>
  <cp:contentStatus/>
</cp:coreProperties>
</file>